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80" yWindow="1020" windowWidth="13020" windowHeight="810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К-2'!$A$12:$J$339</definedName>
    <definedName name="_xlnm.Print_Titles" localSheetId="0">'Форма К-2'!$10:$12</definedName>
  </definedNames>
  <calcPr calcId="124519"/>
</workbook>
</file>

<file path=xl/calcChain.xml><?xml version="1.0" encoding="utf-8"?>
<calcChain xmlns="http://schemas.openxmlformats.org/spreadsheetml/2006/main">
  <c r="E337" i="1"/>
  <c r="E336"/>
  <c r="E335"/>
  <c r="E334"/>
  <c r="E305"/>
  <c r="G305"/>
  <c r="G304"/>
  <c r="E304"/>
  <c r="H294" l="1"/>
  <c r="H293"/>
  <c r="H287"/>
  <c r="H288"/>
  <c r="H169"/>
  <c r="J241" l="1"/>
  <c r="J240"/>
  <c r="J308" l="1"/>
  <c r="J297"/>
  <c r="J166"/>
  <c r="J44"/>
  <c r="J306"/>
  <c r="J304"/>
  <c r="J293"/>
  <c r="J285"/>
  <c r="J287"/>
  <c r="J277"/>
  <c r="J137"/>
  <c r="J102"/>
  <c r="C293" l="1"/>
  <c r="C166"/>
  <c r="F332" l="1"/>
  <c r="F166"/>
  <c r="F150"/>
  <c r="F154"/>
  <c r="D154"/>
  <c r="F84"/>
  <c r="G337"/>
  <c r="G336"/>
  <c r="G335"/>
  <c r="G334"/>
  <c r="D302"/>
  <c r="F302"/>
  <c r="F293"/>
  <c r="D293"/>
  <c r="F287"/>
  <c r="D287"/>
  <c r="F277"/>
  <c r="D277"/>
  <c r="H252" l="1"/>
  <c r="J177"/>
  <c r="F177"/>
  <c r="D177"/>
  <c r="C177"/>
  <c r="D166"/>
  <c r="F102"/>
  <c r="H102" s="1"/>
  <c r="D102"/>
  <c r="C102"/>
  <c r="F34"/>
  <c r="H292" l="1"/>
  <c r="H257"/>
  <c r="H259"/>
  <c r="H261"/>
  <c r="H228"/>
  <c r="H56" l="1"/>
  <c r="H206" l="1"/>
  <c r="J203"/>
  <c r="J140"/>
  <c r="J21"/>
  <c r="D327" l="1"/>
  <c r="D326" s="1"/>
  <c r="D332"/>
  <c r="D331" s="1"/>
  <c r="D203"/>
  <c r="F203" l="1"/>
  <c r="F237"/>
  <c r="F239"/>
  <c r="F327"/>
  <c r="F326" s="1"/>
  <c r="F55"/>
  <c r="G17" l="1"/>
  <c r="G18"/>
  <c r="G19"/>
  <c r="G20"/>
  <c r="G22"/>
  <c r="G23"/>
  <c r="G24"/>
  <c r="G25"/>
  <c r="G26"/>
  <c r="G28"/>
  <c r="G29"/>
  <c r="G30"/>
  <c r="G31"/>
  <c r="G33"/>
  <c r="G40"/>
  <c r="G41"/>
  <c r="G42"/>
  <c r="G43"/>
  <c r="G47"/>
  <c r="G48"/>
  <c r="G49"/>
  <c r="G50"/>
  <c r="G52"/>
  <c r="G53"/>
  <c r="G54"/>
  <c r="G56"/>
  <c r="G57"/>
  <c r="G58"/>
  <c r="G60"/>
  <c r="G61"/>
  <c r="G62"/>
  <c r="G65"/>
  <c r="G66"/>
  <c r="G67"/>
  <c r="G68"/>
  <c r="G69"/>
  <c r="G72"/>
  <c r="G73"/>
  <c r="G74"/>
  <c r="G75"/>
  <c r="G76"/>
  <c r="G78"/>
  <c r="G79"/>
  <c r="G80"/>
  <c r="G81"/>
  <c r="G82"/>
  <c r="G85"/>
  <c r="G86"/>
  <c r="G87"/>
  <c r="G88"/>
  <c r="G89"/>
  <c r="G91"/>
  <c r="G92"/>
  <c r="G93"/>
  <c r="G94"/>
  <c r="G97"/>
  <c r="G99"/>
  <c r="G100"/>
  <c r="G101"/>
  <c r="G103"/>
  <c r="G105"/>
  <c r="G107"/>
  <c r="G108"/>
  <c r="G110"/>
  <c r="G112"/>
  <c r="G115"/>
  <c r="G117"/>
  <c r="G119"/>
  <c r="G122"/>
  <c r="G124"/>
  <c r="G127"/>
  <c r="G129"/>
  <c r="G131"/>
  <c r="G133"/>
  <c r="G136"/>
  <c r="G138"/>
  <c r="G141"/>
  <c r="G143"/>
  <c r="G146"/>
  <c r="G148"/>
  <c r="G151"/>
  <c r="G152"/>
  <c r="G153"/>
  <c r="G155"/>
  <c r="G156"/>
  <c r="G157"/>
  <c r="G159"/>
  <c r="G162"/>
  <c r="G165"/>
  <c r="G167"/>
  <c r="G173"/>
  <c r="G176"/>
  <c r="G178"/>
  <c r="G179"/>
  <c r="G181"/>
  <c r="G184"/>
  <c r="G186"/>
  <c r="G189"/>
  <c r="G192"/>
  <c r="G195"/>
  <c r="G196"/>
  <c r="G197"/>
  <c r="G199"/>
  <c r="G200"/>
  <c r="G202"/>
  <c r="G204"/>
  <c r="G205"/>
  <c r="G208"/>
  <c r="G209"/>
  <c r="G210"/>
  <c r="G211"/>
  <c r="G212"/>
  <c r="G213"/>
  <c r="G215"/>
  <c r="G217"/>
  <c r="G218"/>
  <c r="G221"/>
  <c r="G222"/>
  <c r="G224"/>
  <c r="G225"/>
  <c r="G227"/>
  <c r="G228"/>
  <c r="G230"/>
  <c r="G232"/>
  <c r="G233"/>
  <c r="G234"/>
  <c r="G236"/>
  <c r="G238"/>
  <c r="G240"/>
  <c r="G241"/>
  <c r="G242"/>
  <c r="G245"/>
  <c r="G247"/>
  <c r="G252"/>
  <c r="G254"/>
  <c r="G257"/>
  <c r="G259"/>
  <c r="G261"/>
  <c r="G263"/>
  <c r="G266"/>
  <c r="G269"/>
  <c r="G270"/>
  <c r="G272"/>
  <c r="G274"/>
  <c r="G276"/>
  <c r="G280"/>
  <c r="G282"/>
  <c r="G284"/>
  <c r="G290"/>
  <c r="G292"/>
  <c r="G296"/>
  <c r="G299"/>
  <c r="G301"/>
  <c r="G303"/>
  <c r="G307"/>
  <c r="G308"/>
  <c r="G309"/>
  <c r="G311"/>
  <c r="G313"/>
  <c r="G316"/>
  <c r="G318"/>
  <c r="G320"/>
  <c r="G323"/>
  <c r="G324"/>
  <c r="G328"/>
  <c r="G329"/>
  <c r="G330"/>
  <c r="G333"/>
  <c r="G338"/>
  <c r="E17"/>
  <c r="E18"/>
  <c r="E19"/>
  <c r="E20"/>
  <c r="E22"/>
  <c r="E23"/>
  <c r="E24"/>
  <c r="E25"/>
  <c r="E26"/>
  <c r="E28"/>
  <c r="E29"/>
  <c r="E30"/>
  <c r="E31"/>
  <c r="E33"/>
  <c r="E40"/>
  <c r="E41"/>
  <c r="E42"/>
  <c r="E43"/>
  <c r="E47"/>
  <c r="E48"/>
  <c r="E49"/>
  <c r="E50"/>
  <c r="E52"/>
  <c r="E53"/>
  <c r="E54"/>
  <c r="E56"/>
  <c r="E57"/>
  <c r="E58"/>
  <c r="E60"/>
  <c r="E61"/>
  <c r="E62"/>
  <c r="E65"/>
  <c r="E66"/>
  <c r="E67"/>
  <c r="E68"/>
  <c r="E69"/>
  <c r="E72"/>
  <c r="E73"/>
  <c r="E74"/>
  <c r="E75"/>
  <c r="E76"/>
  <c r="E78"/>
  <c r="E79"/>
  <c r="E80"/>
  <c r="E81"/>
  <c r="E82"/>
  <c r="E85"/>
  <c r="E86"/>
  <c r="E87"/>
  <c r="E88"/>
  <c r="E89"/>
  <c r="E91"/>
  <c r="E92"/>
  <c r="E93"/>
  <c r="E94"/>
  <c r="E97"/>
  <c r="E99"/>
  <c r="E100"/>
  <c r="E101"/>
  <c r="E103"/>
  <c r="E102" s="1"/>
  <c r="E105"/>
  <c r="E107"/>
  <c r="E108"/>
  <c r="E110"/>
  <c r="E112"/>
  <c r="E115"/>
  <c r="E117"/>
  <c r="E119"/>
  <c r="E122"/>
  <c r="E124"/>
  <c r="E127"/>
  <c r="E129"/>
  <c r="E131"/>
  <c r="E133"/>
  <c r="E136"/>
  <c r="E138"/>
  <c r="E143"/>
  <c r="E146"/>
  <c r="E148"/>
  <c r="E151"/>
  <c r="E152"/>
  <c r="E153"/>
  <c r="E155"/>
  <c r="E156"/>
  <c r="E157"/>
  <c r="E159"/>
  <c r="E162"/>
  <c r="E165"/>
  <c r="E167"/>
  <c r="E173"/>
  <c r="E176"/>
  <c r="E178"/>
  <c r="E179"/>
  <c r="E184"/>
  <c r="E186"/>
  <c r="E189"/>
  <c r="E192"/>
  <c r="E195"/>
  <c r="E196"/>
  <c r="E197"/>
  <c r="E199"/>
  <c r="E200"/>
  <c r="E202"/>
  <c r="E204"/>
  <c r="E205"/>
  <c r="E208"/>
  <c r="E209"/>
  <c r="E210"/>
  <c r="E211"/>
  <c r="E212"/>
  <c r="E213"/>
  <c r="E215"/>
  <c r="E217"/>
  <c r="E218"/>
  <c r="E221"/>
  <c r="E222"/>
  <c r="E224"/>
  <c r="E225"/>
  <c r="E227"/>
  <c r="E228"/>
  <c r="E230"/>
  <c r="E232"/>
  <c r="E233"/>
  <c r="E234"/>
  <c r="E236"/>
  <c r="E238"/>
  <c r="E240"/>
  <c r="E241"/>
  <c r="E242"/>
  <c r="E245"/>
  <c r="E247"/>
  <c r="E252"/>
  <c r="E254"/>
  <c r="E257"/>
  <c r="E259"/>
  <c r="E261"/>
  <c r="E263"/>
  <c r="E266"/>
  <c r="E269"/>
  <c r="E270"/>
  <c r="E272"/>
  <c r="E274"/>
  <c r="E276"/>
  <c r="E280"/>
  <c r="E282"/>
  <c r="E284"/>
  <c r="E292"/>
  <c r="E296"/>
  <c r="E299"/>
  <c r="E301"/>
  <c r="E303"/>
  <c r="E307"/>
  <c r="E308"/>
  <c r="E309"/>
  <c r="E311"/>
  <c r="E313"/>
  <c r="E316"/>
  <c r="E318"/>
  <c r="E320"/>
  <c r="E323"/>
  <c r="E324"/>
  <c r="E328"/>
  <c r="E329"/>
  <c r="E330"/>
  <c r="E333"/>
  <c r="E338"/>
  <c r="E177" l="1"/>
  <c r="J154"/>
  <c r="J150" s="1"/>
  <c r="C154"/>
  <c r="E154" l="1"/>
  <c r="G154"/>
  <c r="F291"/>
  <c r="D291"/>
  <c r="C291"/>
  <c r="H291" l="1"/>
  <c r="E291"/>
  <c r="G291"/>
  <c r="J198" l="1"/>
  <c r="F71" l="1"/>
  <c r="H155" l="1"/>
  <c r="H159"/>
  <c r="H224"/>
  <c r="J289"/>
  <c r="J291"/>
  <c r="D150"/>
  <c r="D283"/>
  <c r="E283" s="1"/>
  <c r="F104" l="1"/>
  <c r="F98" s="1"/>
  <c r="F158"/>
  <c r="F283"/>
  <c r="H263"/>
  <c r="H266"/>
  <c r="H269"/>
  <c r="H270"/>
  <c r="H272"/>
  <c r="H274"/>
  <c r="H276"/>
  <c r="H282"/>
  <c r="C289"/>
  <c r="D289"/>
  <c r="F289"/>
  <c r="G289" l="1"/>
  <c r="G283"/>
  <c r="E289"/>
  <c r="J332"/>
  <c r="J331" s="1"/>
  <c r="F331"/>
  <c r="C332"/>
  <c r="C331" s="1"/>
  <c r="I331"/>
  <c r="J327"/>
  <c r="J326" s="1"/>
  <c r="J325" s="1"/>
  <c r="I327"/>
  <c r="I326" s="1"/>
  <c r="I325" s="1"/>
  <c r="C327"/>
  <c r="C326" s="1"/>
  <c r="H324"/>
  <c r="H323"/>
  <c r="J322"/>
  <c r="J321" s="1"/>
  <c r="I322"/>
  <c r="I321" s="1"/>
  <c r="F322"/>
  <c r="D322"/>
  <c r="D321" s="1"/>
  <c r="C322"/>
  <c r="C321" s="1"/>
  <c r="H320"/>
  <c r="J319"/>
  <c r="I319"/>
  <c r="F319"/>
  <c r="D319"/>
  <c r="C319"/>
  <c r="H318"/>
  <c r="J317"/>
  <c r="I317"/>
  <c r="F317"/>
  <c r="D317"/>
  <c r="C317"/>
  <c r="H316"/>
  <c r="J315"/>
  <c r="I315"/>
  <c r="F315"/>
  <c r="D315"/>
  <c r="C315"/>
  <c r="H313"/>
  <c r="J312"/>
  <c r="I312"/>
  <c r="F312"/>
  <c r="D312"/>
  <c r="C312"/>
  <c r="H311"/>
  <c r="J310"/>
  <c r="F310"/>
  <c r="D310"/>
  <c r="C310"/>
  <c r="I306"/>
  <c r="F306"/>
  <c r="D306"/>
  <c r="H303"/>
  <c r="J302"/>
  <c r="I302"/>
  <c r="C302"/>
  <c r="J300"/>
  <c r="F300"/>
  <c r="D300"/>
  <c r="C300"/>
  <c r="H299"/>
  <c r="J298"/>
  <c r="I298"/>
  <c r="I297" s="1"/>
  <c r="F298"/>
  <c r="D298"/>
  <c r="C298"/>
  <c r="H296"/>
  <c r="J295"/>
  <c r="I295"/>
  <c r="F295"/>
  <c r="D295"/>
  <c r="C295"/>
  <c r="J283"/>
  <c r="J281"/>
  <c r="F281"/>
  <c r="D281"/>
  <c r="C281"/>
  <c r="J279"/>
  <c r="I279"/>
  <c r="F279"/>
  <c r="D279"/>
  <c r="C279"/>
  <c r="J275"/>
  <c r="F275"/>
  <c r="D275"/>
  <c r="C275"/>
  <c r="J273"/>
  <c r="I273"/>
  <c r="F273"/>
  <c r="D273"/>
  <c r="C273"/>
  <c r="J271"/>
  <c r="I271"/>
  <c r="F271"/>
  <c r="D271"/>
  <c r="C271"/>
  <c r="J268"/>
  <c r="J267" s="1"/>
  <c r="I268"/>
  <c r="I267" s="1"/>
  <c r="F268"/>
  <c r="D268"/>
  <c r="C268"/>
  <c r="C267" s="1"/>
  <c r="J265"/>
  <c r="J264" s="1"/>
  <c r="I265"/>
  <c r="I264" s="1"/>
  <c r="F265"/>
  <c r="D265"/>
  <c r="C265"/>
  <c r="C264" s="1"/>
  <c r="J262"/>
  <c r="I262"/>
  <c r="F262"/>
  <c r="D262"/>
  <c r="C262"/>
  <c r="J260"/>
  <c r="I260"/>
  <c r="F260"/>
  <c r="D260"/>
  <c r="C260"/>
  <c r="J258"/>
  <c r="I258"/>
  <c r="F258"/>
  <c r="D258"/>
  <c r="C258"/>
  <c r="J256"/>
  <c r="I256"/>
  <c r="F256"/>
  <c r="D256"/>
  <c r="C256"/>
  <c r="H254"/>
  <c r="J253"/>
  <c r="I253"/>
  <c r="F253"/>
  <c r="D253"/>
  <c r="C253"/>
  <c r="J251"/>
  <c r="I251"/>
  <c r="F251"/>
  <c r="D251"/>
  <c r="C251"/>
  <c r="H247"/>
  <c r="J246"/>
  <c r="I246"/>
  <c r="F246"/>
  <c r="D246"/>
  <c r="C246"/>
  <c r="J244"/>
  <c r="I244"/>
  <c r="F244"/>
  <c r="D244"/>
  <c r="C244"/>
  <c r="H240"/>
  <c r="J239"/>
  <c r="I239"/>
  <c r="D239"/>
  <c r="G239" s="1"/>
  <c r="C239"/>
  <c r="H238"/>
  <c r="J237"/>
  <c r="I237"/>
  <c r="D237"/>
  <c r="C237"/>
  <c r="J235"/>
  <c r="I235"/>
  <c r="F235"/>
  <c r="D235"/>
  <c r="C235"/>
  <c r="J231"/>
  <c r="F231"/>
  <c r="D231"/>
  <c r="C231"/>
  <c r="H230"/>
  <c r="J229"/>
  <c r="F229"/>
  <c r="D229"/>
  <c r="C229"/>
  <c r="J226"/>
  <c r="F226"/>
  <c r="D226"/>
  <c r="C226"/>
  <c r="J223"/>
  <c r="I223"/>
  <c r="F223"/>
  <c r="D223"/>
  <c r="C223"/>
  <c r="J220"/>
  <c r="J219" s="1"/>
  <c r="I220"/>
  <c r="F220"/>
  <c r="D220"/>
  <c r="D219" s="1"/>
  <c r="C220"/>
  <c r="C219" s="1"/>
  <c r="I219"/>
  <c r="H217"/>
  <c r="J216"/>
  <c r="I216"/>
  <c r="F216"/>
  <c r="D216"/>
  <c r="C216"/>
  <c r="H215"/>
  <c r="J214"/>
  <c r="I214"/>
  <c r="F214"/>
  <c r="D214"/>
  <c r="C214"/>
  <c r="H205"/>
  <c r="H204"/>
  <c r="I203"/>
  <c r="C203"/>
  <c r="J201"/>
  <c r="I201"/>
  <c r="F201"/>
  <c r="D201"/>
  <c r="C201"/>
  <c r="H200"/>
  <c r="I198"/>
  <c r="F198"/>
  <c r="D198"/>
  <c r="C198"/>
  <c r="J194"/>
  <c r="I194"/>
  <c r="F194"/>
  <c r="D194"/>
  <c r="C194"/>
  <c r="H192"/>
  <c r="J191"/>
  <c r="J190" s="1"/>
  <c r="I191"/>
  <c r="I190" s="1"/>
  <c r="F191"/>
  <c r="D191"/>
  <c r="C191"/>
  <c r="C190" s="1"/>
  <c r="J188"/>
  <c r="J187" s="1"/>
  <c r="F188"/>
  <c r="D188"/>
  <c r="C188"/>
  <c r="C187" s="1"/>
  <c r="J185"/>
  <c r="F185"/>
  <c r="D185"/>
  <c r="C185"/>
  <c r="H184"/>
  <c r="J183"/>
  <c r="I183"/>
  <c r="I182" s="1"/>
  <c r="F183"/>
  <c r="D183"/>
  <c r="C183"/>
  <c r="J180"/>
  <c r="I180"/>
  <c r="F180"/>
  <c r="D180"/>
  <c r="C180"/>
  <c r="H179"/>
  <c r="H178"/>
  <c r="J175"/>
  <c r="C175"/>
  <c r="I175"/>
  <c r="F175"/>
  <c r="J172"/>
  <c r="I172"/>
  <c r="F172"/>
  <c r="D172"/>
  <c r="C172"/>
  <c r="I166"/>
  <c r="H165"/>
  <c r="J164"/>
  <c r="I164"/>
  <c r="F164"/>
  <c r="D164"/>
  <c r="C164"/>
  <c r="H162"/>
  <c r="J161"/>
  <c r="I161"/>
  <c r="F161"/>
  <c r="D161"/>
  <c r="C161"/>
  <c r="J158"/>
  <c r="I158"/>
  <c r="D158"/>
  <c r="C158"/>
  <c r="H157"/>
  <c r="H154"/>
  <c r="C150"/>
  <c r="E150" s="1"/>
  <c r="H153"/>
  <c r="H151"/>
  <c r="I150"/>
  <c r="H148"/>
  <c r="J147"/>
  <c r="I147"/>
  <c r="F147"/>
  <c r="D147"/>
  <c r="C147"/>
  <c r="H146"/>
  <c r="J145"/>
  <c r="I145"/>
  <c r="F145"/>
  <c r="D145"/>
  <c r="C145"/>
  <c r="H143"/>
  <c r="J142"/>
  <c r="I142"/>
  <c r="F142"/>
  <c r="D142"/>
  <c r="C142"/>
  <c r="J139"/>
  <c r="I140"/>
  <c r="I139" s="1"/>
  <c r="F140"/>
  <c r="D140"/>
  <c r="C140"/>
  <c r="C139" s="1"/>
  <c r="H138"/>
  <c r="F137"/>
  <c r="D137"/>
  <c r="C137"/>
  <c r="H136"/>
  <c r="J135"/>
  <c r="F135"/>
  <c r="D135"/>
  <c r="C135"/>
  <c r="H133"/>
  <c r="J132"/>
  <c r="F132"/>
  <c r="D132"/>
  <c r="C132"/>
  <c r="H131"/>
  <c r="J130"/>
  <c r="I130"/>
  <c r="F130"/>
  <c r="D130"/>
  <c r="C130"/>
  <c r="H129"/>
  <c r="J128"/>
  <c r="I128"/>
  <c r="F128"/>
  <c r="D128"/>
  <c r="C128"/>
  <c r="H127"/>
  <c r="J126"/>
  <c r="I126"/>
  <c r="F126"/>
  <c r="D126"/>
  <c r="C126"/>
  <c r="J123"/>
  <c r="I123"/>
  <c r="F123"/>
  <c r="D123"/>
  <c r="C123"/>
  <c r="J121"/>
  <c r="I121"/>
  <c r="F121"/>
  <c r="D121"/>
  <c r="C121"/>
  <c r="H119"/>
  <c r="J118"/>
  <c r="I118"/>
  <c r="F118"/>
  <c r="D118"/>
  <c r="C118"/>
  <c r="H117"/>
  <c r="J116"/>
  <c r="I116"/>
  <c r="F116"/>
  <c r="D116"/>
  <c r="C116"/>
  <c r="H115"/>
  <c r="J114"/>
  <c r="I114"/>
  <c r="F114"/>
  <c r="D114"/>
  <c r="C114"/>
  <c r="H112"/>
  <c r="J111"/>
  <c r="J109" s="1"/>
  <c r="I111"/>
  <c r="I109" s="1"/>
  <c r="F111"/>
  <c r="D111"/>
  <c r="C111"/>
  <c r="C109" s="1"/>
  <c r="H110"/>
  <c r="H108"/>
  <c r="H107"/>
  <c r="H105"/>
  <c r="J104"/>
  <c r="J98" s="1"/>
  <c r="I104"/>
  <c r="I98" s="1"/>
  <c r="D104"/>
  <c r="D98" s="1"/>
  <c r="C104"/>
  <c r="C98" s="1"/>
  <c r="H103"/>
  <c r="H101"/>
  <c r="H99"/>
  <c r="H97"/>
  <c r="J96"/>
  <c r="I96"/>
  <c r="F96"/>
  <c r="D96"/>
  <c r="C96"/>
  <c r="H91"/>
  <c r="J90"/>
  <c r="I90"/>
  <c r="F90"/>
  <c r="D90"/>
  <c r="C90"/>
  <c r="H85"/>
  <c r="J84"/>
  <c r="I84"/>
  <c r="D84"/>
  <c r="C84"/>
  <c r="H78"/>
  <c r="J77"/>
  <c r="F77"/>
  <c r="D77"/>
  <c r="C77"/>
  <c r="H72"/>
  <c r="J71"/>
  <c r="D71"/>
  <c r="C71"/>
  <c r="I70"/>
  <c r="H65"/>
  <c r="J64"/>
  <c r="I64"/>
  <c r="F64"/>
  <c r="D64"/>
  <c r="C64"/>
  <c r="H60"/>
  <c r="J59"/>
  <c r="I59"/>
  <c r="F59"/>
  <c r="D59"/>
  <c r="C59"/>
  <c r="J55"/>
  <c r="I55"/>
  <c r="D55"/>
  <c r="H55" s="1"/>
  <c r="C55"/>
  <c r="H54"/>
  <c r="J51"/>
  <c r="D51"/>
  <c r="C51"/>
  <c r="H47"/>
  <c r="J46"/>
  <c r="F46"/>
  <c r="D46"/>
  <c r="C46"/>
  <c r="I45"/>
  <c r="H43"/>
  <c r="H42"/>
  <c r="H41"/>
  <c r="H40"/>
  <c r="J39"/>
  <c r="J38" s="1"/>
  <c r="I39"/>
  <c r="I38" s="1"/>
  <c r="F39"/>
  <c r="D39"/>
  <c r="C39"/>
  <c r="C38" s="1"/>
  <c r="H33"/>
  <c r="J32"/>
  <c r="F32"/>
  <c r="D32"/>
  <c r="C32"/>
  <c r="H28"/>
  <c r="J27"/>
  <c r="F27"/>
  <c r="D27"/>
  <c r="C27"/>
  <c r="H22"/>
  <c r="F21"/>
  <c r="D21"/>
  <c r="C21"/>
  <c r="H17"/>
  <c r="J16"/>
  <c r="F16"/>
  <c r="D16"/>
  <c r="C16"/>
  <c r="I15"/>
  <c r="I14" s="1"/>
  <c r="J255" l="1"/>
  <c r="C255"/>
  <c r="F15"/>
  <c r="E223"/>
  <c r="D297"/>
  <c r="C297"/>
  <c r="J207"/>
  <c r="F297"/>
  <c r="H297" s="1"/>
  <c r="E235"/>
  <c r="H256"/>
  <c r="H258"/>
  <c r="G253"/>
  <c r="H260"/>
  <c r="E262"/>
  <c r="G244"/>
  <c r="F243"/>
  <c r="E246"/>
  <c r="E253"/>
  <c r="G258"/>
  <c r="E260"/>
  <c r="E271"/>
  <c r="G281"/>
  <c r="E298"/>
  <c r="G310"/>
  <c r="E312"/>
  <c r="E317"/>
  <c r="J250"/>
  <c r="G271"/>
  <c r="E273"/>
  <c r="E295"/>
  <c r="G140"/>
  <c r="E142"/>
  <c r="G332"/>
  <c r="G298"/>
  <c r="G260"/>
  <c r="G246"/>
  <c r="G231"/>
  <c r="G194"/>
  <c r="G164"/>
  <c r="E239"/>
  <c r="E188"/>
  <c r="E147"/>
  <c r="E132"/>
  <c r="E128"/>
  <c r="G198"/>
  <c r="E185"/>
  <c r="E32"/>
  <c r="G46"/>
  <c r="E51"/>
  <c r="E64"/>
  <c r="G77"/>
  <c r="E84"/>
  <c r="E96"/>
  <c r="G118"/>
  <c r="I125"/>
  <c r="C163"/>
  <c r="C160" s="1"/>
  <c r="G27"/>
  <c r="E46"/>
  <c r="G59"/>
  <c r="E77"/>
  <c r="J83"/>
  <c r="G90"/>
  <c r="E114"/>
  <c r="E118"/>
  <c r="G123"/>
  <c r="G128"/>
  <c r="G132"/>
  <c r="E135"/>
  <c r="G142"/>
  <c r="G147"/>
  <c r="E158"/>
  <c r="E161"/>
  <c r="I163"/>
  <c r="I160" s="1"/>
  <c r="E166"/>
  <c r="E180"/>
  <c r="G185"/>
  <c r="E191"/>
  <c r="E201"/>
  <c r="G262"/>
  <c r="E265"/>
  <c r="G273"/>
  <c r="G32"/>
  <c r="G16"/>
  <c r="G64"/>
  <c r="G84"/>
  <c r="G96"/>
  <c r="E104"/>
  <c r="E116"/>
  <c r="E121"/>
  <c r="E126"/>
  <c r="E130"/>
  <c r="G135"/>
  <c r="E137"/>
  <c r="E145"/>
  <c r="G161"/>
  <c r="G166"/>
  <c r="D175"/>
  <c r="E175" s="1"/>
  <c r="G180"/>
  <c r="E183"/>
  <c r="F190"/>
  <c r="G191"/>
  <c r="G201"/>
  <c r="E203"/>
  <c r="E216"/>
  <c r="G223"/>
  <c r="E226"/>
  <c r="E229"/>
  <c r="G235"/>
  <c r="E237"/>
  <c r="E251"/>
  <c r="E256"/>
  <c r="E275"/>
  <c r="E279"/>
  <c r="G295"/>
  <c r="G300"/>
  <c r="E302"/>
  <c r="G306"/>
  <c r="E315"/>
  <c r="E319"/>
  <c r="E322"/>
  <c r="G326"/>
  <c r="G327"/>
  <c r="G158"/>
  <c r="E21"/>
  <c r="E39"/>
  <c r="G51"/>
  <c r="E55"/>
  <c r="E111"/>
  <c r="G21"/>
  <c r="E27"/>
  <c r="G39"/>
  <c r="G55"/>
  <c r="E59"/>
  <c r="I83"/>
  <c r="E90"/>
  <c r="G111"/>
  <c r="C113"/>
  <c r="C106" s="1"/>
  <c r="G116"/>
  <c r="G121"/>
  <c r="E123"/>
  <c r="G126"/>
  <c r="G130"/>
  <c r="G137"/>
  <c r="E140"/>
  <c r="G145"/>
  <c r="D163"/>
  <c r="D160" s="1"/>
  <c r="E164"/>
  <c r="E172"/>
  <c r="G177"/>
  <c r="G183"/>
  <c r="E194"/>
  <c r="E198"/>
  <c r="G203"/>
  <c r="C207"/>
  <c r="C193" s="1"/>
  <c r="G216"/>
  <c r="E220"/>
  <c r="G226"/>
  <c r="G229"/>
  <c r="E231"/>
  <c r="G237"/>
  <c r="E244"/>
  <c r="G251"/>
  <c r="G256"/>
  <c r="E258"/>
  <c r="F264"/>
  <c r="G265"/>
  <c r="E268"/>
  <c r="G275"/>
  <c r="G279"/>
  <c r="E281"/>
  <c r="G302"/>
  <c r="E310"/>
  <c r="G315"/>
  <c r="G319"/>
  <c r="F321"/>
  <c r="G321" s="1"/>
  <c r="G322"/>
  <c r="E332"/>
  <c r="E71"/>
  <c r="G71"/>
  <c r="G172"/>
  <c r="D207"/>
  <c r="E214"/>
  <c r="E219"/>
  <c r="F219"/>
  <c r="G219" s="1"/>
  <c r="G220"/>
  <c r="F267"/>
  <c r="F255" s="1"/>
  <c r="G268"/>
  <c r="E321"/>
  <c r="E16"/>
  <c r="F113"/>
  <c r="G114"/>
  <c r="F187"/>
  <c r="G188"/>
  <c r="F207"/>
  <c r="F193" s="1"/>
  <c r="G214"/>
  <c r="E300"/>
  <c r="E306"/>
  <c r="G312"/>
  <c r="G317"/>
  <c r="D325"/>
  <c r="E326"/>
  <c r="E327"/>
  <c r="G104"/>
  <c r="H158"/>
  <c r="J182"/>
  <c r="C243"/>
  <c r="D243"/>
  <c r="I314"/>
  <c r="C45"/>
  <c r="C44" s="1"/>
  <c r="C144"/>
  <c r="J144"/>
  <c r="D149"/>
  <c r="C149"/>
  <c r="I149"/>
  <c r="D182"/>
  <c r="I174"/>
  <c r="I171" s="1"/>
  <c r="H237"/>
  <c r="J15"/>
  <c r="J14" s="1"/>
  <c r="I95"/>
  <c r="D15"/>
  <c r="D45"/>
  <c r="J45"/>
  <c r="J70"/>
  <c r="H118"/>
  <c r="C134"/>
  <c r="J149"/>
  <c r="C250"/>
  <c r="H273"/>
  <c r="J174"/>
  <c r="I63"/>
  <c r="J125"/>
  <c r="H142"/>
  <c r="C174"/>
  <c r="H216"/>
  <c r="F250"/>
  <c r="C314"/>
  <c r="D83"/>
  <c r="J95"/>
  <c r="J163"/>
  <c r="J160" s="1"/>
  <c r="F182"/>
  <c r="I250"/>
  <c r="H265"/>
  <c r="H21"/>
  <c r="F45"/>
  <c r="C95"/>
  <c r="J134"/>
  <c r="H251"/>
  <c r="H275"/>
  <c r="H281"/>
  <c r="I113"/>
  <c r="I106" s="1"/>
  <c r="I207"/>
  <c r="I193" s="1"/>
  <c r="J243"/>
  <c r="H268"/>
  <c r="J113"/>
  <c r="J106" s="1"/>
  <c r="H262"/>
  <c r="H271"/>
  <c r="J314"/>
  <c r="C15"/>
  <c r="C14" s="1"/>
  <c r="C83"/>
  <c r="C125"/>
  <c r="C120" s="1"/>
  <c r="D38"/>
  <c r="E38" s="1"/>
  <c r="H39"/>
  <c r="H90"/>
  <c r="H104"/>
  <c r="D144"/>
  <c r="H147"/>
  <c r="H183"/>
  <c r="H229"/>
  <c r="H310"/>
  <c r="D314"/>
  <c r="E331"/>
  <c r="H16"/>
  <c r="C70"/>
  <c r="H71"/>
  <c r="F70"/>
  <c r="H77"/>
  <c r="H137"/>
  <c r="H239"/>
  <c r="H312"/>
  <c r="H322"/>
  <c r="H46"/>
  <c r="H111"/>
  <c r="I144"/>
  <c r="F174"/>
  <c r="C182"/>
  <c r="I243"/>
  <c r="H321"/>
  <c r="F325"/>
  <c r="H32"/>
  <c r="I44"/>
  <c r="D125"/>
  <c r="H132"/>
  <c r="H164"/>
  <c r="J193"/>
  <c r="I255"/>
  <c r="H298"/>
  <c r="H317"/>
  <c r="C325"/>
  <c r="F38"/>
  <c r="D70"/>
  <c r="F125"/>
  <c r="H128"/>
  <c r="F144"/>
  <c r="D190"/>
  <c r="E190" s="1"/>
  <c r="D187"/>
  <c r="E187" s="1"/>
  <c r="H27"/>
  <c r="H84"/>
  <c r="E98"/>
  <c r="D109"/>
  <c r="E109" s="1"/>
  <c r="H96"/>
  <c r="H59"/>
  <c r="H64"/>
  <c r="F83"/>
  <c r="F109"/>
  <c r="D113"/>
  <c r="H114"/>
  <c r="H116"/>
  <c r="H126"/>
  <c r="H166"/>
  <c r="H177"/>
  <c r="H191"/>
  <c r="H246"/>
  <c r="D264"/>
  <c r="E264" s="1"/>
  <c r="D267"/>
  <c r="E267" s="1"/>
  <c r="H295"/>
  <c r="F314"/>
  <c r="G314" s="1"/>
  <c r="H319"/>
  <c r="F134"/>
  <c r="F139"/>
  <c r="H130"/>
  <c r="H135"/>
  <c r="H145"/>
  <c r="H161"/>
  <c r="H203"/>
  <c r="H214"/>
  <c r="H253"/>
  <c r="H302"/>
  <c r="H315"/>
  <c r="D134"/>
  <c r="D139"/>
  <c r="E139" s="1"/>
  <c r="F163"/>
  <c r="D250"/>
  <c r="D255" l="1"/>
  <c r="H175"/>
  <c r="G163"/>
  <c r="E297"/>
  <c r="G297"/>
  <c r="G98"/>
  <c r="G83"/>
  <c r="G15"/>
  <c r="G38"/>
  <c r="D174"/>
  <c r="E174" s="1"/>
  <c r="F249"/>
  <c r="G175"/>
  <c r="J171"/>
  <c r="E250"/>
  <c r="E113"/>
  <c r="E144"/>
  <c r="J63"/>
  <c r="E243"/>
  <c r="G144"/>
  <c r="E134"/>
  <c r="E125"/>
  <c r="E70"/>
  <c r="E207"/>
  <c r="G243"/>
  <c r="E160"/>
  <c r="I120"/>
  <c r="I13" s="1"/>
  <c r="D193"/>
  <c r="E193" s="1"/>
  <c r="E163"/>
  <c r="G125"/>
  <c r="G70"/>
  <c r="F44"/>
  <c r="G45"/>
  <c r="D44"/>
  <c r="E44" s="1"/>
  <c r="E45"/>
  <c r="E182"/>
  <c r="G187"/>
  <c r="G331"/>
  <c r="G190"/>
  <c r="G139"/>
  <c r="E83"/>
  <c r="G134"/>
  <c r="E314"/>
  <c r="G182"/>
  <c r="D14"/>
  <c r="E14" s="1"/>
  <c r="E15"/>
  <c r="F149"/>
  <c r="G149" s="1"/>
  <c r="G150"/>
  <c r="G109"/>
  <c r="G325"/>
  <c r="E325"/>
  <c r="G207"/>
  <c r="G113"/>
  <c r="G250"/>
  <c r="E149"/>
  <c r="G267"/>
  <c r="G264"/>
  <c r="H150"/>
  <c r="J120"/>
  <c r="I249"/>
  <c r="I248" s="1"/>
  <c r="C171"/>
  <c r="H182"/>
  <c r="H45"/>
  <c r="H70"/>
  <c r="J249"/>
  <c r="J248" s="1"/>
  <c r="H38"/>
  <c r="C249"/>
  <c r="C248" s="1"/>
  <c r="C63"/>
  <c r="H264"/>
  <c r="H267"/>
  <c r="H125"/>
  <c r="F171"/>
  <c r="H144"/>
  <c r="H190"/>
  <c r="D63"/>
  <c r="H243"/>
  <c r="F95"/>
  <c r="H98"/>
  <c r="D95"/>
  <c r="E95" s="1"/>
  <c r="H250"/>
  <c r="F120"/>
  <c r="H163"/>
  <c r="F160"/>
  <c r="G160" s="1"/>
  <c r="H134"/>
  <c r="H314"/>
  <c r="H109"/>
  <c r="F106"/>
  <c r="H83"/>
  <c r="F63"/>
  <c r="D120"/>
  <c r="E120" s="1"/>
  <c r="D106"/>
  <c r="E106" s="1"/>
  <c r="H15"/>
  <c r="F14"/>
  <c r="H113"/>
  <c r="D171" l="1"/>
  <c r="G171" s="1"/>
  <c r="H174"/>
  <c r="G174"/>
  <c r="G14"/>
  <c r="J13"/>
  <c r="J339" s="1"/>
  <c r="G63"/>
  <c r="H44"/>
  <c r="G193"/>
  <c r="G120"/>
  <c r="H193"/>
  <c r="G95"/>
  <c r="D249"/>
  <c r="E249" s="1"/>
  <c r="E255"/>
  <c r="H149"/>
  <c r="G106"/>
  <c r="G255"/>
  <c r="E63"/>
  <c r="G44"/>
  <c r="I339"/>
  <c r="C13"/>
  <c r="C339" s="1"/>
  <c r="H14"/>
  <c r="F13"/>
  <c r="D13"/>
  <c r="H63"/>
  <c r="H95"/>
  <c r="F248"/>
  <c r="H160"/>
  <c r="H120"/>
  <c r="H255"/>
  <c r="H106"/>
  <c r="H171" l="1"/>
  <c r="E171"/>
  <c r="E13"/>
  <c r="D248"/>
  <c r="E248" s="1"/>
  <c r="G249"/>
  <c r="H249"/>
  <c r="G13"/>
  <c r="F339"/>
  <c r="H13"/>
  <c r="D339" l="1"/>
  <c r="E339" s="1"/>
  <c r="H248"/>
  <c r="G248"/>
  <c r="G339" l="1"/>
</calcChain>
</file>

<file path=xl/sharedStrings.xml><?xml version="1.0" encoding="utf-8"?>
<sst xmlns="http://schemas.openxmlformats.org/spreadsheetml/2006/main" count="667" uniqueCount="659">
  <si>
    <t xml:space="preserve">Приложение 2 </t>
  </si>
  <si>
    <t>к постановлению</t>
  </si>
  <si>
    <t xml:space="preserve">администрации города </t>
  </si>
  <si>
    <t>ФОРМА К-2</t>
  </si>
  <si>
    <t xml:space="preserve">Код </t>
  </si>
  <si>
    <t>Наименование  кода вида доходов</t>
  </si>
  <si>
    <t>Ожидаемое исполнение 
за год по состоянию 
на отчетную дату</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</si>
  <si>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</si>
  <si>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</si>
  <si>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</si>
  <si>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</si>
  <si>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</si>
  <si>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</si>
  <si>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</si>
  <si>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</si>
  <si>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</si>
  <si>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</si>
  <si>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</si>
  <si>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</si>
  <si>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</si>
  <si>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</si>
  <si>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</si>
  <si>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</si>
  <si>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</si>
  <si>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</si>
  <si>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</si>
  <si>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</si>
  <si>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</si>
  <si>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</si>
  <si>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</si>
  <si>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</si>
  <si>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</si>
  <si>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</si>
  <si>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</si>
  <si>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</si>
  <si>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</si>
  <si>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</si>
  <si>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</si>
  <si>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</si>
  <si>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</si>
  <si>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</si>
  <si>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</si>
  <si>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</si>
  <si>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</si>
  <si>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</si>
  <si>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</si>
  <si>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</si>
  <si>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</si>
  <si>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</si>
  <si>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</si>
  <si>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</si>
  <si>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</si>
  <si>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</si>
  <si>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</si>
  <si>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</si>
  <si>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</si>
  <si>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</si>
  <si>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</si>
  <si>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</si>
  <si>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</si>
  <si>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</si>
  <si>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</si>
  <si>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</si>
  <si>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</si>
  <si>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</si>
  <si>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</si>
  <si>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</si>
  <si>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</si>
  <si>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</si>
  <si>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</si>
  <si>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</si>
  <si>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</si>
  <si>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</si>
  <si>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</si>
  <si>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</si>
  <si>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</si>
  <si>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</si>
  <si>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</si>
  <si>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</si>
  <si>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</si>
  <si>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</si>
  <si>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</si>
  <si>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</si>
  <si>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</si>
  <si>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</si>
  <si>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</si>
  <si>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</si>
  <si>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</si>
  <si>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</si>
  <si>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</si>
  <si>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</si>
  <si>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</si>
  <si>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</si>
  <si>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</si>
  <si>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</si>
  <si>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</si>
  <si>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</si>
  <si>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</si>
  <si>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</si>
  <si>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</si>
  <si>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</si>
  <si>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</si>
  <si>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</si>
  <si>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</si>
  <si>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</si>
  <si>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</si>
  <si>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</si>
  <si>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</si>
  <si>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</si>
  <si>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</si>
  <si>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</si>
  <si>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</si>
  <si>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</si>
  <si>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</si>
  <si>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</si>
  <si>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</si>
  <si>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</si>
  <si>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</si>
  <si>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</si>
  <si>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</si>
  <si>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</si>
  <si>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</si>
  <si>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</si>
  <si>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</si>
  <si>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</si>
  <si>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</si>
  <si>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</si>
  <si>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</si>
  <si>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</si>
  <si>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</si>
  <si>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</si>
  <si>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</si>
  <si>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</si>
  <si>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</si>
  <si>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</si>
  <si>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</si>
  <si>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</si>
  <si>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</si>
  <si>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</si>
  <si>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</si>
  <si>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</si>
  <si>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</si>
  <si>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</si>
  <si>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</si>
  <si>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</si>
  <si>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</si>
  <si>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</si>
  <si>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</si>
  <si>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</si>
  <si>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</si>
  <si>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</si>
  <si>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</si>
  <si>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</si>
  <si>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</si>
  <si>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1 06 06032 04 4000 110</t>
  </si>
  <si>
    <t>Земельный налог с организаций, обладающих земельным участком, расположенным в границах городских округов (прочие поступления)</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</si>
  <si>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</si>
  <si>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</si>
  <si>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</si>
  <si>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</si>
  <si>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</si>
  <si>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</si>
  <si>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</si>
  <si>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</si>
  <si>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</si>
  <si>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</si>
  <si>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</si>
  <si>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</si>
  <si>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</si>
  <si>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</si>
  <si>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</si>
  <si>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</si>
  <si>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</si>
  <si>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</si>
  <si>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</si>
  <si>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</si>
  <si>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</si>
  <si>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</si>
  <si>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</si>
  <si>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</si>
  <si>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</si>
  <si>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</si>
  <si>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</si>
  <si>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</si>
  <si>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</si>
  <si>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</si>
  <si>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</si>
  <si>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</si>
  <si>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</si>
  <si>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</si>
  <si>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</si>
  <si>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</si>
  <si>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</si>
  <si>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</si>
  <si>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</si>
  <si>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</si>
  <si>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</si>
  <si>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</si>
  <si>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</si>
  <si>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</si>
  <si>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</si>
  <si>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</si>
  <si>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</si>
  <si>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</si>
  <si>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</si>
  <si>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</si>
  <si>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</si>
  <si>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</si>
  <si>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</si>
  <si>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</si>
  <si>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</si>
  <si>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</si>
  <si>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</si>
  <si>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</si>
  <si>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</si>
  <si>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</si>
  <si>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</si>
  <si>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</si>
  <si>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</si>
  <si>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</si>
  <si>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</si>
  <si>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</si>
  <si>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</si>
  <si>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</si>
  <si>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</si>
  <si>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</si>
  <si>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</si>
  <si>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</si>
  <si>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</si>
  <si>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</si>
  <si>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</si>
  <si>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</si>
  <si>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</si>
  <si>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</si>
  <si>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</si>
  <si>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</si>
  <si>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</si>
  <si>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</si>
  <si>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</si>
  <si>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</si>
  <si>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</si>
  <si>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</si>
  <si>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</si>
  <si>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</si>
  <si>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</si>
  <si>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</si>
  <si>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</si>
  <si>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</si>
  <si>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</si>
  <si>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</si>
  <si>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</si>
  <si>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</si>
  <si>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</si>
  <si>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</si>
  <si>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</si>
  <si>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</si>
  <si>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</si>
  <si>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</si>
  <si>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</si>
  <si>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</si>
  <si>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</si>
  <si>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</si>
  <si>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</si>
  <si>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</si>
  <si>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</si>
  <si>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</si>
  <si>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</si>
  <si>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</si>
  <si>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</si>
  <si>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</si>
  <si>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</si>
  <si>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</si>
  <si>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</si>
  <si>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</si>
  <si>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</si>
  <si>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</si>
  <si>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</si>
  <si>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</si>
  <si>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</si>
  <si>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</si>
  <si>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</si>
  <si>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</si>
  <si>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</si>
  <si>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</si>
  <si>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</si>
  <si>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</si>
  <si>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</si>
  <si>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</si>
  <si>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</si>
  <si>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</si>
  <si>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</si>
  <si>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</si>
  <si>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</si>
  <si>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</si>
  <si>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</si>
  <si>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</si>
  <si>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</si>
  <si>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</si>
  <si>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</si>
  <si>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</si>
  <si>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</si>
  <si>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</si>
  <si>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</si>
  <si>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</si>
  <si>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</si>
  <si>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</si>
  <si>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</si>
  <si>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</si>
  <si>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</si>
  <si>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</si>
  <si>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</si>
  <si>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</si>
  <si>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</si>
  <si>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</si>
  <si>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</si>
  <si>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</si>
  <si>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</si>
  <si>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</si>
  <si>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</si>
  <si>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</si>
  <si>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</si>
  <si>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</si>
  <si>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</si>
  <si>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</si>
  <si>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</si>
  <si>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</si>
  <si>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</si>
  <si>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</si>
  <si>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</si>
  <si>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</si>
  <si>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</si>
  <si>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</si>
  <si>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</si>
  <si>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</si>
  <si>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</si>
  <si>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</si>
  <si>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</si>
  <si>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</si>
  <si>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</si>
  <si>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</si>
  <si>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</si>
  <si>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</si>
  <si>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</si>
  <si>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</si>
  <si>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</si>
  <si>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</si>
  <si>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</si>
  <si>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</si>
  <si>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</si>
  <si>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</si>
  <si>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</si>
  <si>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</si>
  <si>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</si>
  <si>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</si>
  <si>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</si>
  <si>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</si>
  <si>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</si>
  <si>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</si>
  <si>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</si>
  <si>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</si>
  <si>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</si>
  <si>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</si>
  <si>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</si>
  <si>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</si>
  <si>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</si>
  <si>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</si>
  <si>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</si>
  <si>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</si>
  <si>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</si>
  <si>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</si>
  <si>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</si>
  <si>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</si>
  <si>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</si>
  <si>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</si>
  <si>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</si>
  <si>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</si>
  <si>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</si>
  <si>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</si>
  <si>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</si>
  <si>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</si>
  <si>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</si>
  <si>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</si>
  <si>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</si>
  <si>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</si>
  <si>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</si>
  <si>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</si>
  <si>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</si>
  <si>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</si>
  <si>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</si>
  <si>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</si>
  <si>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</si>
  <si>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</si>
  <si>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</si>
  <si>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</si>
  <si>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</si>
  <si>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</si>
  <si>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</si>
  <si>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</si>
  <si>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</si>
  <si>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</si>
  <si>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</si>
  <si>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</si>
  <si>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</si>
  <si>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</si>
  <si>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</si>
  <si>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</si>
  <si>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</si>
  <si>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</si>
  <si>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</si>
  <si>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</si>
  <si>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1 16 33040 04 6000 140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</si>
  <si>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</si>
  <si>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</si>
  <si>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Суммы по искам о возмещении вреда, причиненного окружающей среде</t>
  </si>
  <si>
    <t>1 16 35020 04 0000 140</t>
  </si>
  <si>
    <t>Суммы по искам о возмещении вреда, причиненного окружающей среде, подлежащие зачислению в бюджеты городских округов</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</si>
  <si>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</si>
  <si>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</si>
  <si>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</si>
  <si>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</si>
  <si>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</si>
  <si>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</si>
  <si>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</si>
  <si>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</si>
  <si>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</si>
  <si>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</si>
  <si>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</si>
  <si>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1 16 45000 01 6000 140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</si>
  <si>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</si>
  <si>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</si>
  <si>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</si>
  <si>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</si>
  <si>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</si>
  <si>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</si>
  <si>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</si>
  <si>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</si>
  <si>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</si>
  <si>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</si>
  <si>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</si>
  <si>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</si>
  <si>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</si>
  <si>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1 16 90040 04 6000 140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</si>
  <si>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</si>
  <si>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</si>
  <si>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</si>
  <si>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</si>
  <si>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</si>
  <si>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</si>
  <si>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</si>
  <si>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</si>
  <si>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</si>
  <si>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</si>
  <si>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</si>
  <si>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</si>
  <si>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</si>
  <si>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</si>
  <si>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</si>
  <si>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</si>
  <si>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</si>
  <si>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 xml:space="preserve">Дотации бюджетам бюджетной системы  Российской Федерации </t>
  </si>
  <si>
    <t>Дотации на выравнивание бюджетной обеспеченности</t>
  </si>
  <si>
    <t>Дотации бюджетам городских округов на выравнивание  бюджетной обеспеченности</t>
  </si>
  <si>
    <t>2 02 01999 00 0000 151</t>
  </si>
  <si>
    <t>Прочие дотации</t>
  </si>
  <si>
    <t>2 02 01999 04 0000 151</t>
  </si>
  <si>
    <t>Прочие дотации бюджетам городских округов</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</si>
  <si>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</si>
  <si>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</si>
  <si>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</si>
  <si>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</si>
  <si>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</si>
  <si>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</si>
  <si>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</si>
  <si>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</si>
  <si>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</si>
  <si>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</si>
  <si>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</si>
  <si>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</si>
  <si>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</si>
  <si>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</si>
  <si>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</si>
  <si>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</si>
  <si>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</si>
  <si>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</si>
  <si>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</si>
  <si>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</si>
  <si>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</si>
  <si>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</si>
  <si>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</si>
  <si>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</si>
  <si>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</si>
  <si>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</si>
  <si>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</si>
  <si>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</si>
  <si>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</si>
  <si>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</si>
  <si>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</si>
  <si>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</si>
  <si>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</si>
  <si>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</si>
  <si>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</si>
  <si>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</si>
  <si>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</si>
  <si>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</si>
  <si>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</si>
  <si>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</si>
  <si>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</si>
  <si>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</si>
  <si>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</si>
  <si>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</si>
  <si>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</si>
  <si>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</si>
  <si>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2 02 02207 04 0000 151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</si>
  <si>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</si>
  <si>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</si>
  <si>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</si>
  <si>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</si>
  <si>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</si>
  <si>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</si>
  <si>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</si>
  <si>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</si>
  <si>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</si>
  <si>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</si>
  <si>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</si>
  <si>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</si>
  <si>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</si>
  <si>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</si>
  <si>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</si>
  <si>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</si>
  <si>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</si>
  <si>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</si>
  <si>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</si>
  <si>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</si>
  <si>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</si>
  <si>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</si>
  <si>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</si>
  <si>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</si>
  <si>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</si>
  <si>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</si>
  <si>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</si>
  <si>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</si>
  <si>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</si>
  <si>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</si>
  <si>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</si>
  <si>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</si>
  <si>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</si>
  <si>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</si>
  <si>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</si>
  <si>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</si>
  <si>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</si>
  <si>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</si>
  <si>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</si>
  <si>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</si>
  <si>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</si>
  <si>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</si>
  <si>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</si>
  <si>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</si>
  <si>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</si>
  <si>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</si>
  <si>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</si>
  <si>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</si>
  <si>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</si>
  <si>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</si>
  <si>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</si>
  <si>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</si>
  <si>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</si>
  <si>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</si>
  <si>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</si>
  <si>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</si>
  <si>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</si>
  <si>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</si>
  <si>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1 01 02050 01 3000 110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</si>
  <si>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</si>
  <si>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</si>
  <si>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1 01 02050 01 1000 110</t>
  </si>
  <si>
    <t>1 01 02050 01 2100 110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</si>
  <si>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</si>
  <si>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</si>
  <si>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</si>
  <si>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</si>
  <si>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</si>
  <si>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</si>
  <si>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</si>
  <si>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</si>
  <si>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</si>
  <si>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</si>
  <si>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</si>
  <si>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</si>
  <si>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</si>
  <si>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2 02 25159 0000 00 150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</si>
  <si>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</si>
  <si>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</si>
  <si>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</si>
  <si>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</si>
  <si>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</si>
  <si>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</si>
  <si>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</si>
  <si>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</si>
  <si>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</si>
  <si>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</si>
  <si>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</si>
  <si>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</si>
  <si>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</si>
  <si>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</si>
  <si>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</si>
  <si>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</si>
  <si>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</si>
  <si>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</si>
  <si>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Субсидии бюджетам городских округов на проведение комплексных кадастровых работ</t>
  </si>
  <si>
    <t>2 02 25511 04 0000 150</t>
  </si>
  <si>
    <t>Субсидии бюджетам на проведение комплексных кадастровых работ</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</si>
  <si>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</si>
  <si>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</si>
  <si>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</si>
  <si>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</si>
  <si>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2 02 1000 00 0000 150</t>
  </si>
  <si>
    <t>2 02 15001 00 0000 150</t>
  </si>
  <si>
    <t>2 02 15001 04 0000 150</t>
  </si>
  <si>
    <t>2 02 20000 00 0000 150</t>
  </si>
  <si>
    <t>2 02 25466 00 0000 150</t>
  </si>
  <si>
    <t>2 02 25466 04 0000 150</t>
  </si>
  <si>
    <t>2 02 25497 00 0000 150</t>
  </si>
  <si>
    <t>2 02 25497 04 0000 150</t>
  </si>
  <si>
    <t>2 02 25511 00 0000 150</t>
  </si>
  <si>
    <t>2 02 25555 00 0000 150</t>
  </si>
  <si>
    <t>2 02 25555 04 0000 150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</si>
  <si>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</si>
  <si>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</si>
  <si>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</si>
  <si>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</si>
  <si>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</si>
  <si>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</si>
  <si>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</si>
  <si>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</si>
  <si>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</si>
  <si>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</si>
  <si>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</si>
  <si>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</si>
  <si>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</si>
  <si>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</si>
  <si>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</si>
  <si>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</si>
  <si>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</si>
  <si>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</si>
  <si>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</si>
  <si>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</si>
  <si>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</si>
  <si>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</si>
  <si>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</si>
  <si>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</si>
  <si>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</si>
  <si>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</si>
  <si>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</si>
  <si>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</si>
  <si>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</si>
  <si>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</si>
  <si>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Исполнение за 1 квартал 2019 г.</t>
  </si>
  <si>
    <t>Исполнение бюджета муниципального образования "Город Березники" по кодам видов доходов
 за 1 квартал 2019 г. и ожидаемое исполнение бюджета муниципального образования "Город Березники" за 2019 год</t>
  </si>
  <si>
    <r>
      <t xml:space="preserve">от </t>
    </r>
    <r>
      <rPr>
        <u/>
        <sz val="12"/>
        <rFont val="Times New Roman"/>
        <family val="1"/>
        <charset val="204"/>
      </rPr>
      <t>06.05.2019 № 1287</t>
    </r>
  </si>
</sst>
</file>

<file path=xl/styles.xml><?xml version="1.0" encoding="utf-8"?>
<styleSheet xmlns="http://schemas.openxmlformats.org/spreadsheetml/2006/main">
  <numFmts count="1">
    <numFmt numFmtId="164" formatCode="#,##0.0"/>
  </numFmts>
  <fonts count="31">
    <font>
      <sz val="10"/>
      <name val="Arial"/>
      <charset val="204"/>
    </font>
    <font>
      <sz val="10"/>
      <name val="Arial Cyr"/>
      <charset val="204"/>
    </font>
    <font>
      <sz val="10"/>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b/>
      <i/>
      <sz val="10"/>
      <name val="Times New Roman"/>
      <family val="1"/>
      <charset val="204"/>
    </font>
    <font>
      <u/>
      <sz val="12"/>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s>
  <cellStyleXfs count="18">
    <xf numFmtId="0" fontId="0" fillId="0" borderId="0"/>
    <xf numFmtId="0" fontId="1" fillId="0" borderId="0"/>
    <xf numFmtId="0" fontId="1" fillId="0" borderId="0"/>
    <xf numFmtId="0" fontId="1" fillId="0" borderId="0"/>
    <xf numFmtId="0" fontId="24" fillId="0" borderId="0"/>
    <xf numFmtId="0" fontId="7" fillId="0" borderId="0"/>
    <xf numFmtId="0" fontId="7" fillId="0" borderId="0"/>
    <xf numFmtId="0" fontId="7" fillId="0" borderId="0"/>
    <xf numFmtId="0" fontId="7" fillId="0" borderId="0"/>
    <xf numFmtId="0" fontId="25"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cellStyleXfs>
  <cellXfs count="102">
    <xf numFmtId="0" fontId="0" fillId="0" borderId="0" xfId="0"/>
    <xf numFmtId="0" fontId="1" fillId="0" borderId="0" xfId="1"/>
    <xf numFmtId="0" fontId="3" fillId="0" borderId="0" xfId="1" applyFont="1"/>
    <xf numFmtId="0" fontId="5" fillId="0" borderId="0" xfId="1" applyFont="1"/>
    <xf numFmtId="0" fontId="6" fillId="0" borderId="0" xfId="1" applyFont="1" applyBorder="1"/>
    <xf numFmtId="0" fontId="6" fillId="0" borderId="0" xfId="1" applyFont="1" applyFill="1" applyBorder="1"/>
    <xf numFmtId="0" fontId="1" fillId="0" borderId="2" xfId="1" applyBorder="1"/>
    <xf numFmtId="3" fontId="8" fillId="0" borderId="2" xfId="3" applyNumberFormat="1" applyFont="1" applyFill="1" applyBorder="1" applyAlignment="1">
      <alignment horizontal="center" vertical="center" wrapText="1"/>
    </xf>
    <xf numFmtId="3" fontId="8" fillId="2" borderId="2" xfId="3" applyNumberFormat="1" applyFont="1" applyFill="1" applyBorder="1" applyAlignment="1">
      <alignment horizontal="center" vertical="center" wrapText="1"/>
    </xf>
    <xf numFmtId="0" fontId="1" fillId="0" borderId="2" xfId="1" applyFill="1" applyBorder="1"/>
    <xf numFmtId="0" fontId="1" fillId="0" borderId="0" xfId="1" applyFill="1"/>
    <xf numFmtId="3" fontId="8" fillId="0" borderId="7" xfId="1" applyNumberFormat="1" applyFont="1" applyFill="1" applyBorder="1" applyAlignment="1">
      <alignment horizontal="center" vertical="center" wrapText="1"/>
    </xf>
    <xf numFmtId="3" fontId="8" fillId="2" borderId="7" xfId="1" applyNumberFormat="1" applyFont="1" applyFill="1" applyBorder="1" applyAlignment="1">
      <alignment horizontal="center" vertical="center" wrapText="1"/>
    </xf>
    <xf numFmtId="0" fontId="9" fillId="0" borderId="0" xfId="1" applyFont="1" applyFill="1"/>
    <xf numFmtId="3" fontId="10" fillId="0" borderId="2" xfId="1" applyNumberFormat="1" applyFont="1" applyBorder="1" applyAlignment="1">
      <alignment horizontal="left" vertical="top"/>
    </xf>
    <xf numFmtId="0" fontId="11" fillId="0" borderId="2" xfId="0" applyFont="1" applyBorder="1" applyAlignment="1">
      <alignment vertical="top" wrapText="1"/>
    </xf>
    <xf numFmtId="164" fontId="11" fillId="0" borderId="2" xfId="1" applyNumberFormat="1" applyFont="1" applyFill="1" applyBorder="1" applyAlignment="1">
      <alignment vertical="top"/>
    </xf>
    <xf numFmtId="0" fontId="9" fillId="0" borderId="0" xfId="1" applyFont="1"/>
    <xf numFmtId="0" fontId="10" fillId="0" borderId="2" xfId="1" applyFont="1" applyBorder="1" applyAlignment="1">
      <alignment horizontal="left" vertical="top"/>
    </xf>
    <xf numFmtId="0" fontId="11" fillId="0" borderId="2" xfId="0" applyFont="1" applyBorder="1" applyAlignment="1">
      <alignment horizontal="left" vertical="top" wrapText="1"/>
    </xf>
    <xf numFmtId="0" fontId="12" fillId="0" borderId="0" xfId="1" applyFont="1"/>
    <xf numFmtId="3" fontId="13" fillId="0" borderId="2" xfId="1" applyNumberFormat="1" applyFont="1" applyBorder="1" applyAlignment="1">
      <alignment horizontal="left" vertical="top"/>
    </xf>
    <xf numFmtId="0" fontId="14" fillId="0" borderId="2" xfId="0" applyFont="1" applyBorder="1" applyAlignment="1">
      <alignment vertical="top" wrapText="1"/>
    </xf>
    <xf numFmtId="164" fontId="14" fillId="0" borderId="2" xfId="1" applyNumberFormat="1" applyFont="1" applyFill="1" applyBorder="1" applyAlignment="1">
      <alignment vertical="top"/>
    </xf>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164" fontId="17" fillId="0" borderId="2" xfId="1" applyNumberFormat="1" applyFont="1" applyFill="1" applyBorder="1" applyAlignment="1">
      <alignment vertical="top"/>
    </xf>
    <xf numFmtId="0" fontId="18" fillId="0" borderId="0" xfId="1" applyFont="1"/>
    <xf numFmtId="3" fontId="19" fillId="0" borderId="2" xfId="1" applyNumberFormat="1" applyFont="1" applyBorder="1" applyAlignment="1">
      <alignment horizontal="left" vertical="top"/>
    </xf>
    <xf numFmtId="0" fontId="3" fillId="0" borderId="2" xfId="0" applyFont="1" applyBorder="1" applyAlignment="1">
      <alignment vertical="top" wrapText="1"/>
    </xf>
    <xf numFmtId="164" fontId="3" fillId="0" borderId="2" xfId="1" applyNumberFormat="1" applyFont="1" applyFill="1" applyBorder="1" applyAlignment="1">
      <alignment vertical="top"/>
    </xf>
    <xf numFmtId="0" fontId="1" fillId="0" borderId="0" xfId="1" applyFont="1"/>
    <xf numFmtId="3" fontId="10" fillId="0" borderId="2" xfId="1" applyNumberFormat="1" applyFont="1" applyFill="1" applyBorder="1" applyAlignment="1">
      <alignment horizontal="left" vertical="top"/>
    </xf>
    <xf numFmtId="0" fontId="11" fillId="0" borderId="2" xfId="0" applyFont="1" applyFill="1" applyBorder="1" applyAlignment="1">
      <alignment horizontal="left" vertical="top" wrapText="1"/>
    </xf>
    <xf numFmtId="0" fontId="20" fillId="0" borderId="0" xfId="1" applyFont="1"/>
    <xf numFmtId="0" fontId="11" fillId="0" borderId="2" xfId="0" applyFont="1" applyFill="1" applyBorder="1" applyAlignment="1">
      <alignment vertical="top" wrapText="1"/>
    </xf>
    <xf numFmtId="3" fontId="15" fillId="0" borderId="2" xfId="1" applyNumberFormat="1" applyFont="1" applyFill="1" applyBorder="1" applyAlignment="1">
      <alignment horizontal="left" vertical="top"/>
    </xf>
    <xf numFmtId="0" fontId="16" fillId="0" borderId="2" xfId="0" applyFont="1" applyFill="1" applyBorder="1" applyAlignment="1">
      <alignment vertical="top" wrapText="1"/>
    </xf>
    <xf numFmtId="3" fontId="21" fillId="0" borderId="2" xfId="1" applyNumberFormat="1" applyFont="1" applyBorder="1" applyAlignment="1">
      <alignment horizontal="left" vertical="top"/>
    </xf>
    <xf numFmtId="0" fontId="17" fillId="0" borderId="2" xfId="0" applyFont="1" applyBorder="1" applyAlignment="1">
      <alignment vertical="top" wrapText="1"/>
    </xf>
    <xf numFmtId="0" fontId="17" fillId="0" borderId="2" xfId="0" applyFont="1" applyFill="1" applyBorder="1" applyAlignment="1">
      <alignment vertical="top" wrapText="1"/>
    </xf>
    <xf numFmtId="3" fontId="22" fillId="0" borderId="2" xfId="1" applyNumberFormat="1" applyFont="1" applyBorder="1" applyAlignment="1">
      <alignment horizontal="left" vertical="top"/>
    </xf>
    <xf numFmtId="0" fontId="23" fillId="0" borderId="2" xfId="0" applyFont="1" applyBorder="1" applyAlignment="1">
      <alignment vertical="top" wrapText="1"/>
    </xf>
    <xf numFmtId="164" fontId="23" fillId="0" borderId="2" xfId="1" applyNumberFormat="1" applyFont="1" applyFill="1" applyBorder="1" applyAlignment="1">
      <alignment vertical="top"/>
    </xf>
    <xf numFmtId="0" fontId="16" fillId="0" borderId="2" xfId="0" applyFont="1" applyFill="1" applyBorder="1" applyAlignment="1">
      <alignment horizontal="left" vertical="top" wrapText="1"/>
    </xf>
    <xf numFmtId="3" fontId="10" fillId="0" borderId="2" xfId="1" applyNumberFormat="1" applyFont="1" applyBorder="1" applyAlignment="1">
      <alignment vertical="top"/>
    </xf>
    <xf numFmtId="3" fontId="21" fillId="0" borderId="2" xfId="1" applyNumberFormat="1" applyFont="1" applyBorder="1" applyAlignment="1">
      <alignment vertical="top"/>
    </xf>
    <xf numFmtId="3" fontId="15" fillId="0" borderId="2" xfId="1" applyNumberFormat="1" applyFont="1" applyBorder="1" applyAlignment="1">
      <alignment vertical="top"/>
    </xf>
    <xf numFmtId="0" fontId="15" fillId="0" borderId="2" xfId="1" applyFont="1" applyBorder="1" applyAlignment="1">
      <alignment horizontal="left" vertical="top"/>
    </xf>
    <xf numFmtId="0" fontId="13" fillId="0" borderId="2" xfId="1" applyFont="1" applyBorder="1" applyAlignment="1">
      <alignment horizontal="left" vertical="top"/>
    </xf>
    <xf numFmtId="0" fontId="15" fillId="0" borderId="2" xfId="1" applyFont="1" applyFill="1" applyBorder="1" applyAlignment="1">
      <alignment horizontal="left" vertical="top"/>
    </xf>
    <xf numFmtId="0" fontId="3" fillId="0" borderId="2" xfId="0" applyFont="1" applyFill="1" applyBorder="1" applyAlignment="1">
      <alignment vertical="top" wrapText="1"/>
    </xf>
    <xf numFmtId="0" fontId="22" fillId="0" borderId="2" xfId="1" applyFont="1" applyFill="1" applyBorder="1" applyAlignment="1">
      <alignment horizontal="left" vertical="top"/>
    </xf>
    <xf numFmtId="0" fontId="23" fillId="0" borderId="2" xfId="0" applyFont="1" applyFill="1" applyBorder="1" applyAlignment="1">
      <alignmen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17" fillId="0" borderId="2" xfId="0" applyFont="1" applyBorder="1" applyAlignment="1">
      <alignment horizontal="left" vertical="top" wrapText="1"/>
    </xf>
    <xf numFmtId="0" fontId="22" fillId="0" borderId="2" xfId="1" applyFont="1" applyBorder="1" applyAlignment="1">
      <alignment horizontal="left" vertical="top"/>
    </xf>
    <xf numFmtId="0" fontId="23" fillId="0" borderId="2" xfId="0" applyFont="1" applyBorder="1" applyAlignment="1">
      <alignment horizontal="left" vertical="top" wrapText="1"/>
    </xf>
    <xf numFmtId="0" fontId="14" fillId="0" borderId="2" xfId="0" applyFont="1" applyBorder="1" applyAlignment="1">
      <alignment horizontal="left" vertical="top" wrapText="1"/>
    </xf>
    <xf numFmtId="0" fontId="19" fillId="0" borderId="2" xfId="1" applyFont="1" applyBorder="1" applyAlignment="1">
      <alignment horizontal="left" vertical="top"/>
    </xf>
    <xf numFmtId="0" fontId="3" fillId="0" borderId="2" xfId="0" applyFont="1" applyBorder="1" applyAlignment="1">
      <alignment horizontal="left" vertical="top" wrapText="1"/>
    </xf>
    <xf numFmtId="3" fontId="19" fillId="0" borderId="8" xfId="1" applyNumberFormat="1" applyFont="1" applyBorder="1" applyAlignment="1">
      <alignment horizontal="left" vertical="top"/>
    </xf>
    <xf numFmtId="0" fontId="3" fillId="0" borderId="3" xfId="0" applyFont="1" applyBorder="1" applyAlignment="1">
      <alignment horizontal="left" vertical="top" wrapText="1"/>
    </xf>
    <xf numFmtId="0" fontId="11" fillId="0" borderId="2" xfId="0" applyFont="1" applyBorder="1" applyAlignment="1">
      <alignment wrapText="1"/>
    </xf>
    <xf numFmtId="164" fontId="11" fillId="0" borderId="2" xfId="1" applyNumberFormat="1" applyFont="1" applyFill="1" applyBorder="1" applyAlignment="1"/>
    <xf numFmtId="0" fontId="1" fillId="2" borderId="0" xfId="1" applyFill="1"/>
    <xf numFmtId="164" fontId="11" fillId="3" borderId="2" xfId="1" applyNumberFormat="1" applyFont="1" applyFill="1" applyBorder="1" applyAlignment="1">
      <alignment vertical="top"/>
    </xf>
    <xf numFmtId="164" fontId="14" fillId="3" borderId="2" xfId="1" applyNumberFormat="1" applyFont="1" applyFill="1" applyBorder="1" applyAlignment="1">
      <alignment vertical="top"/>
    </xf>
    <xf numFmtId="164" fontId="16" fillId="3" borderId="2" xfId="1" applyNumberFormat="1" applyFont="1" applyFill="1" applyBorder="1" applyAlignment="1">
      <alignment vertical="top"/>
    </xf>
    <xf numFmtId="164" fontId="3" fillId="3" borderId="2" xfId="1" applyNumberFormat="1" applyFont="1" applyFill="1" applyBorder="1" applyAlignment="1">
      <alignment vertical="top"/>
    </xf>
    <xf numFmtId="164" fontId="17" fillId="3" borderId="2" xfId="1" applyNumberFormat="1" applyFont="1" applyFill="1" applyBorder="1" applyAlignment="1">
      <alignment vertical="top"/>
    </xf>
    <xf numFmtId="164" fontId="23" fillId="3" borderId="2" xfId="1" applyNumberFormat="1" applyFont="1" applyFill="1" applyBorder="1" applyAlignment="1">
      <alignment vertical="top"/>
    </xf>
    <xf numFmtId="164" fontId="11" fillId="3" borderId="2" xfId="1" applyNumberFormat="1" applyFont="1" applyFill="1" applyBorder="1" applyAlignment="1"/>
    <xf numFmtId="3" fontId="22" fillId="0" borderId="2" xfId="1" applyNumberFormat="1" applyFont="1" applyFill="1" applyBorder="1" applyAlignment="1">
      <alignment horizontal="left" vertical="top"/>
    </xf>
    <xf numFmtId="0" fontId="23" fillId="0" borderId="2" xfId="0" applyFont="1" applyFill="1" applyBorder="1" applyAlignment="1">
      <alignment horizontal="left" vertical="top" wrapText="1"/>
    </xf>
    <xf numFmtId="0" fontId="20" fillId="0" borderId="0" xfId="1" applyFont="1" applyFill="1"/>
    <xf numFmtId="3" fontId="19" fillId="0" borderId="2" xfId="1" applyNumberFormat="1" applyFont="1" applyFill="1" applyBorder="1" applyAlignment="1">
      <alignment horizontal="left" vertical="top"/>
    </xf>
    <xf numFmtId="0" fontId="3" fillId="0" borderId="2" xfId="0" applyFont="1" applyFill="1" applyBorder="1" applyAlignment="1">
      <alignment horizontal="left" vertical="top" wrapText="1"/>
    </xf>
    <xf numFmtId="0" fontId="1" fillId="0" borderId="0" xfId="1" applyFont="1" applyFill="1"/>
    <xf numFmtId="164" fontId="29" fillId="0" borderId="2" xfId="1" applyNumberFormat="1" applyFont="1" applyFill="1" applyBorder="1" applyAlignment="1">
      <alignment vertical="top"/>
    </xf>
    <xf numFmtId="0" fontId="27" fillId="0" borderId="0" xfId="1" applyFont="1" applyFill="1" applyAlignment="1">
      <alignment horizontal="left" wrapText="1"/>
    </xf>
    <xf numFmtId="0" fontId="28" fillId="0" borderId="0" xfId="0" applyFont="1" applyAlignment="1">
      <alignment horizontal="left" wrapText="1"/>
    </xf>
    <xf numFmtId="49" fontId="3" fillId="0" borderId="9" xfId="0" applyNumberFormat="1" applyFont="1" applyBorder="1" applyAlignment="1" applyProtection="1">
      <alignment horizontal="left" vertical="center" wrapText="1"/>
    </xf>
    <xf numFmtId="49" fontId="19" fillId="0" borderId="2" xfId="0" applyNumberFormat="1" applyFont="1" applyBorder="1" applyAlignment="1" applyProtection="1">
      <alignment horizontal="left" vertical="center" wrapText="1"/>
    </xf>
    <xf numFmtId="0" fontId="28" fillId="0" borderId="0" xfId="0" applyFont="1" applyAlignment="1"/>
    <xf numFmtId="0" fontId="27" fillId="0" borderId="0" xfId="1" applyFont="1" applyFill="1" applyAlignment="1"/>
    <xf numFmtId="0" fontId="4" fillId="0" borderId="0" xfId="2" applyFont="1" applyAlignment="1">
      <alignment horizontal="center" vertical="top" wrapText="1"/>
    </xf>
    <xf numFmtId="0" fontId="27" fillId="0" borderId="0" xfId="1" applyFont="1" applyFill="1" applyAlignment="1">
      <alignment horizontal="left"/>
    </xf>
    <xf numFmtId="0" fontId="28" fillId="0" borderId="0" xfId="0" applyFont="1" applyAlignment="1"/>
    <xf numFmtId="0" fontId="27" fillId="0" borderId="0" xfId="1" applyFont="1" applyFill="1" applyAlignment="1"/>
    <xf numFmtId="0" fontId="27" fillId="0" borderId="0" xfId="1" applyFont="1" applyFill="1" applyAlignment="1">
      <alignment horizontal="left" wrapText="1"/>
    </xf>
    <xf numFmtId="0" fontId="28" fillId="0" borderId="0" xfId="0" applyFont="1" applyAlignment="1">
      <alignment horizontal="left" wrapText="1"/>
    </xf>
    <xf numFmtId="0" fontId="3" fillId="0" borderId="1" xfId="1" applyFont="1" applyFill="1" applyBorder="1" applyAlignment="1">
      <alignment horizontal="right"/>
    </xf>
    <xf numFmtId="0" fontId="7" fillId="0" borderId="1" xfId="0" applyFont="1" applyBorder="1" applyAlignment="1">
      <alignment horizontal="right"/>
    </xf>
    <xf numFmtId="3" fontId="8" fillId="0" borderId="2" xfId="1" applyNumberFormat="1" applyFont="1" applyFill="1" applyBorder="1" applyAlignment="1">
      <alignment horizontal="center" vertical="center" wrapText="1"/>
    </xf>
    <xf numFmtId="3" fontId="8" fillId="0" borderId="3" xfId="3" applyNumberFormat="1" applyFont="1" applyFill="1" applyBorder="1" applyAlignment="1">
      <alignment horizontal="center" vertical="center" wrapText="1"/>
    </xf>
    <xf numFmtId="3" fontId="8" fillId="0" borderId="4" xfId="3" applyNumberFormat="1" applyFont="1" applyFill="1" applyBorder="1" applyAlignment="1">
      <alignment horizontal="center" vertical="center" wrapText="1"/>
    </xf>
    <xf numFmtId="3" fontId="8" fillId="0" borderId="5" xfId="3" applyNumberFormat="1" applyFont="1" applyFill="1" applyBorder="1" applyAlignment="1">
      <alignment horizontal="center" vertical="center" wrapText="1"/>
    </xf>
    <xf numFmtId="3" fontId="8" fillId="0" borderId="6" xfId="3" applyNumberFormat="1" applyFont="1" applyFill="1" applyBorder="1" applyAlignment="1">
      <alignment horizontal="center" vertical="center" wrapText="1"/>
    </xf>
    <xf numFmtId="3" fontId="8" fillId="0" borderId="7" xfId="3" applyNumberFormat="1" applyFont="1" applyFill="1" applyBorder="1" applyAlignment="1">
      <alignment horizontal="center" vertical="center"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9"/>
  <sheetViews>
    <sheetView tabSelected="1" zoomScale="85" zoomScaleNormal="85" zoomScaleSheetLayoutView="100" workbookViewId="0">
      <pane xSplit="2" ySplit="12" topLeftCell="C312" activePane="bottomRight" state="frozen"/>
      <selection pane="topRight" activeCell="C1" sqref="C1"/>
      <selection pane="bottomLeft" activeCell="A10" sqref="A10"/>
      <selection pane="bottomRight" activeCell="C4" sqref="C4:J4"/>
    </sheetView>
  </sheetViews>
  <sheetFormatPr defaultColWidth="9.08984375" defaultRowHeight="12.5"/>
  <cols>
    <col min="1" max="1" width="18" style="1" customWidth="1"/>
    <col min="2" max="2" width="72.36328125" style="1" customWidth="1"/>
    <col min="3" max="3" width="11.1796875" style="10" customWidth="1"/>
    <col min="4" max="4" width="11.08984375" style="10" customWidth="1"/>
    <col min="5" max="5" width="11" style="67" hidden="1" customWidth="1"/>
    <col min="6" max="6" width="10.1796875" style="10" customWidth="1"/>
    <col min="7" max="7" width="11.6328125" style="67" hidden="1" customWidth="1"/>
    <col min="8" max="8" width="9.54296875" style="10" customWidth="1"/>
    <col min="9" max="9" width="10.54296875" style="1" hidden="1" customWidth="1"/>
    <col min="10" max="10" width="10.90625" style="1" customWidth="1"/>
    <col min="11" max="16384" width="9.08984375" style="1"/>
  </cols>
  <sheetData>
    <row r="1" spans="1:10" ht="15.5">
      <c r="C1" s="89" t="s">
        <v>0</v>
      </c>
      <c r="D1" s="90"/>
      <c r="E1" s="90"/>
      <c r="F1" s="90"/>
      <c r="G1" s="90"/>
      <c r="H1" s="90"/>
      <c r="I1" s="90"/>
      <c r="J1" s="90"/>
    </row>
    <row r="2" spans="1:10" ht="15.5">
      <c r="C2" s="89" t="s">
        <v>1</v>
      </c>
      <c r="D2" s="90"/>
      <c r="E2" s="90"/>
      <c r="F2" s="90"/>
      <c r="G2" s="90"/>
      <c r="H2" s="90"/>
      <c r="I2" s="90"/>
      <c r="J2" s="90"/>
    </row>
    <row r="3" spans="1:10" ht="15.5">
      <c r="C3" s="89" t="s">
        <v>2</v>
      </c>
      <c r="D3" s="90"/>
      <c r="E3" s="90"/>
      <c r="F3" s="90"/>
      <c r="G3" s="90"/>
      <c r="H3" s="90"/>
      <c r="I3" s="90"/>
      <c r="J3" s="90"/>
    </row>
    <row r="4" spans="1:10" ht="15.5">
      <c r="C4" s="91" t="s">
        <v>658</v>
      </c>
      <c r="D4" s="90"/>
      <c r="E4" s="90"/>
      <c r="F4" s="90"/>
      <c r="G4" s="90"/>
      <c r="H4" s="90"/>
      <c r="I4" s="90"/>
      <c r="J4" s="90"/>
    </row>
    <row r="5" spans="1:10" ht="15.5">
      <c r="C5" s="87"/>
      <c r="D5" s="86"/>
      <c r="E5" s="86"/>
      <c r="F5" s="86"/>
      <c r="G5" s="86"/>
      <c r="H5" s="86"/>
      <c r="I5" s="86"/>
      <c r="J5" s="86"/>
    </row>
    <row r="6" spans="1:10" ht="15.75" customHeight="1">
      <c r="A6" s="2"/>
      <c r="B6" s="2"/>
      <c r="C6" s="92" t="s">
        <v>3</v>
      </c>
      <c r="D6" s="93"/>
      <c r="E6" s="93"/>
      <c r="F6" s="93"/>
      <c r="G6" s="93"/>
      <c r="H6" s="93"/>
      <c r="I6" s="93"/>
      <c r="J6" s="93"/>
    </row>
    <row r="7" spans="1:10" ht="15.75" customHeight="1">
      <c r="A7" s="2"/>
      <c r="B7" s="2"/>
      <c r="C7" s="82"/>
      <c r="D7" s="83"/>
      <c r="E7" s="83"/>
      <c r="F7" s="83"/>
      <c r="G7" s="83"/>
      <c r="H7" s="83"/>
      <c r="I7" s="83"/>
      <c r="J7" s="83"/>
    </row>
    <row r="8" spans="1:10" s="3" customFormat="1" ht="41.4" customHeight="1">
      <c r="A8" s="88" t="s">
        <v>657</v>
      </c>
      <c r="B8" s="88"/>
      <c r="C8" s="88"/>
      <c r="D8" s="88"/>
      <c r="E8" s="88"/>
      <c r="F8" s="88"/>
      <c r="G8" s="88"/>
      <c r="H8" s="88"/>
      <c r="I8" s="88"/>
      <c r="J8" s="88"/>
    </row>
    <row r="9" spans="1:10" ht="12.75" customHeight="1">
      <c r="A9" s="4"/>
      <c r="B9" s="4"/>
      <c r="C9" s="5"/>
      <c r="D9" s="94" t="s">
        <v>565</v>
      </c>
      <c r="E9" s="95"/>
      <c r="F9" s="95"/>
      <c r="G9" s="95"/>
      <c r="H9" s="95"/>
      <c r="I9" s="95"/>
      <c r="J9" s="95"/>
    </row>
    <row r="10" spans="1:10" ht="12.75" customHeight="1">
      <c r="A10" s="96" t="s">
        <v>4</v>
      </c>
      <c r="B10" s="96" t="s">
        <v>5</v>
      </c>
      <c r="C10" s="97" t="s">
        <v>656</v>
      </c>
      <c r="D10" s="98"/>
      <c r="E10" s="98"/>
      <c r="F10" s="98"/>
      <c r="G10" s="98"/>
      <c r="H10" s="99"/>
      <c r="I10" s="6"/>
      <c r="J10" s="100" t="s">
        <v>6</v>
      </c>
    </row>
    <row r="11" spans="1:10" s="10" customFormat="1" ht="60.65" customHeight="1">
      <c r="A11" s="96"/>
      <c r="B11" s="96"/>
      <c r="C11" s="7" t="s">
        <v>7</v>
      </c>
      <c r="D11" s="7" t="s">
        <v>8</v>
      </c>
      <c r="E11" s="8"/>
      <c r="F11" s="7" t="s">
        <v>9</v>
      </c>
      <c r="G11" s="8" t="s">
        <v>10</v>
      </c>
      <c r="H11" s="7" t="s">
        <v>566</v>
      </c>
      <c r="I11" s="9"/>
      <c r="J11" s="101"/>
    </row>
    <row r="12" spans="1:10" s="13" customFormat="1" ht="10.5">
      <c r="A12" s="11">
        <v>1</v>
      </c>
      <c r="B12" s="11">
        <v>2</v>
      </c>
      <c r="C12" s="11">
        <v>3</v>
      </c>
      <c r="D12" s="11">
        <v>4</v>
      </c>
      <c r="E12" s="12"/>
      <c r="F12" s="11">
        <v>5</v>
      </c>
      <c r="G12" s="12"/>
      <c r="H12" s="11">
        <v>6</v>
      </c>
      <c r="J12" s="11">
        <v>7</v>
      </c>
    </row>
    <row r="13" spans="1:10" s="17" customFormat="1" ht="13">
      <c r="A13" s="14" t="s">
        <v>11</v>
      </c>
      <c r="B13" s="15" t="s">
        <v>12</v>
      </c>
      <c r="C13" s="16">
        <f>C14+C44+C63+C95+C106+C120+C149+C171+C190+C193+C243+C160+C38</f>
        <v>521608.2</v>
      </c>
      <c r="D13" s="16">
        <f>D14+D44+D63+D95+D106+D120+D149+D171+D190+D193+D243+D160+D38</f>
        <v>530888.5</v>
      </c>
      <c r="E13" s="68">
        <f>D13-C13</f>
        <v>9280.2999999999884</v>
      </c>
      <c r="F13" s="16">
        <f>F14+F44+F63+F95+F106+F120+F149+F171+F190+F193+F243+F160+F38</f>
        <v>550810.00000000012</v>
      </c>
      <c r="G13" s="68">
        <f>F13-D13</f>
        <v>19921.500000000116</v>
      </c>
      <c r="H13" s="16">
        <f>F13/D13*100</f>
        <v>103.75248286598789</v>
      </c>
      <c r="I13" s="16" t="e">
        <f>I14+I44+I63+I95+I106+I120+I149+I171+I190+I193+I243+I160+I38</f>
        <v>#REF!</v>
      </c>
      <c r="J13" s="16">
        <f>J14+J44+J63+J95+J106+J120+J149+J171+J190+J193+J243+J160+J38</f>
        <v>2383316.4</v>
      </c>
    </row>
    <row r="14" spans="1:10" s="17" customFormat="1" ht="13">
      <c r="A14" s="18" t="s">
        <v>13</v>
      </c>
      <c r="B14" s="19" t="s">
        <v>14</v>
      </c>
      <c r="C14" s="16">
        <f>C15</f>
        <v>334423.09999999998</v>
      </c>
      <c r="D14" s="16">
        <f>D15</f>
        <v>334423.09999999998</v>
      </c>
      <c r="E14" s="68">
        <f t="shared" ref="E14:E81" si="0">D14-C14</f>
        <v>0</v>
      </c>
      <c r="F14" s="16">
        <f>F15</f>
        <v>319377.30000000005</v>
      </c>
      <c r="G14" s="68">
        <f t="shared" ref="G14:G81" si="1">F14-D14</f>
        <v>-15045.79999999993</v>
      </c>
      <c r="H14" s="16">
        <f>F14/D14*100</f>
        <v>95.500968683084409</v>
      </c>
      <c r="I14" s="16" t="e">
        <f>I15</f>
        <v>#REF!</v>
      </c>
      <c r="J14" s="16">
        <f>J15</f>
        <v>1333853.8999999999</v>
      </c>
    </row>
    <row r="15" spans="1:10" s="20" customFormat="1" ht="13">
      <c r="A15" s="14" t="s">
        <v>15</v>
      </c>
      <c r="B15" s="15" t="s">
        <v>16</v>
      </c>
      <c r="C15" s="16">
        <f>C16+C21+C27+C32</f>
        <v>334423.09999999998</v>
      </c>
      <c r="D15" s="16">
        <f>D16+D21+D27+D32</f>
        <v>334423.09999999998</v>
      </c>
      <c r="E15" s="68">
        <f t="shared" si="0"/>
        <v>0</v>
      </c>
      <c r="F15" s="16">
        <f>F16+F21+F27+F32+F34</f>
        <v>319377.30000000005</v>
      </c>
      <c r="G15" s="68">
        <f t="shared" si="1"/>
        <v>-15045.79999999993</v>
      </c>
      <c r="H15" s="16">
        <f>F15/D15*100</f>
        <v>95.500968683084409</v>
      </c>
      <c r="I15" s="16" t="e">
        <f>I17+#REF!+I33+I28</f>
        <v>#REF!</v>
      </c>
      <c r="J15" s="16">
        <f>J16+J21+J27+J32</f>
        <v>1333853.8999999999</v>
      </c>
    </row>
    <row r="16" spans="1:10" s="20" customFormat="1" ht="52">
      <c r="A16" s="21" t="s">
        <v>17</v>
      </c>
      <c r="B16" s="22" t="s">
        <v>18</v>
      </c>
      <c r="C16" s="23">
        <f>SUM(C17:C20)</f>
        <v>329622.09999999998</v>
      </c>
      <c r="D16" s="23">
        <f>SUM(D17:D20)</f>
        <v>329622.09999999998</v>
      </c>
      <c r="E16" s="69">
        <f t="shared" si="0"/>
        <v>0</v>
      </c>
      <c r="F16" s="23">
        <f>SUM(F17:F20)</f>
        <v>314750</v>
      </c>
      <c r="G16" s="69">
        <f t="shared" si="1"/>
        <v>-14872.099999999977</v>
      </c>
      <c r="H16" s="23">
        <f>F16/D16*100</f>
        <v>95.488136262708124</v>
      </c>
      <c r="I16" s="16"/>
      <c r="J16" s="23">
        <f>SUM(J17:J20)</f>
        <v>1308233.8999999999</v>
      </c>
    </row>
    <row r="17" spans="1:10" ht="65">
      <c r="A17" s="24" t="s">
        <v>19</v>
      </c>
      <c r="B17" s="25" t="s">
        <v>20</v>
      </c>
      <c r="C17" s="26">
        <v>329622.09999999998</v>
      </c>
      <c r="D17" s="26">
        <v>329622.09999999998</v>
      </c>
      <c r="E17" s="70">
        <f t="shared" si="0"/>
        <v>0</v>
      </c>
      <c r="F17" s="26">
        <v>314648.5</v>
      </c>
      <c r="G17" s="70">
        <f t="shared" si="1"/>
        <v>-14973.599999999977</v>
      </c>
      <c r="H17" s="26">
        <f>F17/D17*100</f>
        <v>95.457343424485202</v>
      </c>
      <c r="I17" s="26"/>
      <c r="J17" s="26">
        <v>1308233.8999999999</v>
      </c>
    </row>
    <row r="18" spans="1:10" ht="52">
      <c r="A18" s="24" t="s">
        <v>21</v>
      </c>
      <c r="B18" s="25" t="s">
        <v>22</v>
      </c>
      <c r="C18" s="26"/>
      <c r="D18" s="26"/>
      <c r="E18" s="70">
        <f t="shared" si="0"/>
        <v>0</v>
      </c>
      <c r="F18" s="26">
        <v>302.60000000000002</v>
      </c>
      <c r="G18" s="70">
        <f t="shared" si="1"/>
        <v>302.60000000000002</v>
      </c>
      <c r="H18" s="26"/>
      <c r="I18" s="26"/>
      <c r="J18" s="26"/>
    </row>
    <row r="19" spans="1:10" ht="65">
      <c r="A19" s="24" t="s">
        <v>23</v>
      </c>
      <c r="B19" s="25" t="s">
        <v>24</v>
      </c>
      <c r="C19" s="26"/>
      <c r="D19" s="26"/>
      <c r="E19" s="70">
        <f t="shared" si="0"/>
        <v>0</v>
      </c>
      <c r="F19" s="26">
        <v>-200.3</v>
      </c>
      <c r="G19" s="70">
        <f t="shared" si="1"/>
        <v>-200.3</v>
      </c>
      <c r="H19" s="26"/>
      <c r="I19" s="26"/>
      <c r="J19" s="26"/>
    </row>
    <row r="20" spans="1:10" ht="52">
      <c r="A20" s="24" t="s">
        <v>25</v>
      </c>
      <c r="B20" s="25" t="s">
        <v>26</v>
      </c>
      <c r="C20" s="26"/>
      <c r="D20" s="26"/>
      <c r="E20" s="70">
        <f t="shared" si="0"/>
        <v>0</v>
      </c>
      <c r="F20" s="26">
        <v>-0.8</v>
      </c>
      <c r="G20" s="70">
        <f t="shared" si="1"/>
        <v>-0.8</v>
      </c>
      <c r="H20" s="26"/>
      <c r="I20" s="26"/>
      <c r="J20" s="26"/>
    </row>
    <row r="21" spans="1:10" ht="68.400000000000006" customHeight="1">
      <c r="A21" s="21" t="s">
        <v>27</v>
      </c>
      <c r="B21" s="22" t="s">
        <v>28</v>
      </c>
      <c r="C21" s="23">
        <f>SUM(C22:C25)</f>
        <v>253</v>
      </c>
      <c r="D21" s="23">
        <f>SUM(D22:D25)</f>
        <v>253</v>
      </c>
      <c r="E21" s="69">
        <f t="shared" si="0"/>
        <v>0</v>
      </c>
      <c r="F21" s="23">
        <f>SUM(F22:F25)</f>
        <v>223.79999999999998</v>
      </c>
      <c r="G21" s="69">
        <f t="shared" si="1"/>
        <v>-29.200000000000017</v>
      </c>
      <c r="H21" s="23">
        <f>F21/D21*100</f>
        <v>88.458498023715407</v>
      </c>
      <c r="I21" s="26"/>
      <c r="J21" s="23">
        <f>SUM(J22:J25)</f>
        <v>2720</v>
      </c>
    </row>
    <row r="22" spans="1:10" ht="83" customHeight="1">
      <c r="A22" s="24" t="s">
        <v>29</v>
      </c>
      <c r="B22" s="25" t="s">
        <v>30</v>
      </c>
      <c r="C22" s="26">
        <v>253</v>
      </c>
      <c r="D22" s="26">
        <v>253</v>
      </c>
      <c r="E22" s="70">
        <f t="shared" si="0"/>
        <v>0</v>
      </c>
      <c r="F22" s="26">
        <v>211.2</v>
      </c>
      <c r="G22" s="70">
        <f t="shared" si="1"/>
        <v>-41.800000000000011</v>
      </c>
      <c r="H22" s="26">
        <f>F22/D22*100</f>
        <v>83.478260869565219</v>
      </c>
      <c r="I22" s="26"/>
      <c r="J22" s="26">
        <v>2720</v>
      </c>
    </row>
    <row r="23" spans="1:10" ht="80.400000000000006" customHeight="1">
      <c r="A23" s="24" t="s">
        <v>31</v>
      </c>
      <c r="B23" s="25" t="s">
        <v>32</v>
      </c>
      <c r="C23" s="26"/>
      <c r="D23" s="26"/>
      <c r="E23" s="70">
        <f t="shared" si="0"/>
        <v>0</v>
      </c>
      <c r="F23" s="26">
        <v>0.6</v>
      </c>
      <c r="G23" s="70">
        <f t="shared" si="1"/>
        <v>0.6</v>
      </c>
      <c r="H23" s="26"/>
      <c r="I23" s="26"/>
      <c r="J23" s="26"/>
    </row>
    <row r="24" spans="1:10" ht="73.25" hidden="1" customHeight="1">
      <c r="A24" s="24" t="s">
        <v>33</v>
      </c>
      <c r="B24" s="25" t="s">
        <v>34</v>
      </c>
      <c r="C24" s="26"/>
      <c r="D24" s="26"/>
      <c r="E24" s="70">
        <f t="shared" si="0"/>
        <v>0</v>
      </c>
      <c r="F24" s="26"/>
      <c r="G24" s="70">
        <f t="shared" si="1"/>
        <v>0</v>
      </c>
      <c r="H24" s="26"/>
      <c r="I24" s="26"/>
      <c r="J24" s="26"/>
    </row>
    <row r="25" spans="1:10" ht="94.5" customHeight="1">
      <c r="A25" s="24" t="s">
        <v>35</v>
      </c>
      <c r="B25" s="25" t="s">
        <v>36</v>
      </c>
      <c r="C25" s="26"/>
      <c r="D25" s="26"/>
      <c r="E25" s="70">
        <f t="shared" si="0"/>
        <v>0</v>
      </c>
      <c r="F25" s="26">
        <v>12</v>
      </c>
      <c r="G25" s="70">
        <f t="shared" si="1"/>
        <v>12</v>
      </c>
      <c r="H25" s="26"/>
      <c r="I25" s="26"/>
      <c r="J25" s="26"/>
    </row>
    <row r="26" spans="1:10" ht="75.75" hidden="1" customHeight="1">
      <c r="A26" s="24" t="s">
        <v>37</v>
      </c>
      <c r="B26" s="25" t="s">
        <v>38</v>
      </c>
      <c r="C26" s="26"/>
      <c r="D26" s="26"/>
      <c r="E26" s="70">
        <f t="shared" si="0"/>
        <v>0</v>
      </c>
      <c r="F26" s="26"/>
      <c r="G26" s="70">
        <f t="shared" si="1"/>
        <v>0</v>
      </c>
      <c r="H26" s="26"/>
      <c r="I26" s="26"/>
      <c r="J26" s="26"/>
    </row>
    <row r="27" spans="1:10" ht="32" customHeight="1">
      <c r="A27" s="21" t="s">
        <v>39</v>
      </c>
      <c r="B27" s="22" t="s">
        <v>40</v>
      </c>
      <c r="C27" s="23">
        <f>SUM(C28:C31)</f>
        <v>1243</v>
      </c>
      <c r="D27" s="23">
        <f>SUM(D28:D31)</f>
        <v>3243</v>
      </c>
      <c r="E27" s="69">
        <f t="shared" si="0"/>
        <v>2000</v>
      </c>
      <c r="F27" s="23">
        <f>SUM(F28:F31)</f>
        <v>3652.9</v>
      </c>
      <c r="G27" s="69">
        <f t="shared" si="1"/>
        <v>409.90000000000009</v>
      </c>
      <c r="H27" s="23">
        <f>F27/D27*100</f>
        <v>112.6395312981807</v>
      </c>
      <c r="I27" s="26"/>
      <c r="J27" s="23">
        <f>SUM(J28:J31)</f>
        <v>13040</v>
      </c>
    </row>
    <row r="28" spans="1:10" ht="55.25" customHeight="1">
      <c r="A28" s="24" t="s">
        <v>41</v>
      </c>
      <c r="B28" s="25" t="s">
        <v>42</v>
      </c>
      <c r="C28" s="26">
        <v>1243</v>
      </c>
      <c r="D28" s="26">
        <v>3243</v>
      </c>
      <c r="E28" s="70">
        <f t="shared" si="0"/>
        <v>2000</v>
      </c>
      <c r="F28" s="26">
        <v>3503.4</v>
      </c>
      <c r="G28" s="70">
        <f t="shared" si="1"/>
        <v>260.40000000000009</v>
      </c>
      <c r="H28" s="26">
        <f>F28/D28*100</f>
        <v>108.02960222016651</v>
      </c>
      <c r="I28" s="26"/>
      <c r="J28" s="26">
        <v>13040</v>
      </c>
    </row>
    <row r="29" spans="1:10" ht="39">
      <c r="A29" s="24" t="s">
        <v>43</v>
      </c>
      <c r="B29" s="25" t="s">
        <v>44</v>
      </c>
      <c r="C29" s="26"/>
      <c r="D29" s="26"/>
      <c r="E29" s="70">
        <f t="shared" si="0"/>
        <v>0</v>
      </c>
      <c r="F29" s="26">
        <v>127.1</v>
      </c>
      <c r="G29" s="70">
        <f t="shared" si="1"/>
        <v>127.1</v>
      </c>
      <c r="H29" s="26"/>
      <c r="I29" s="26"/>
      <c r="J29" s="26"/>
    </row>
    <row r="30" spans="1:10" ht="56.4" customHeight="1">
      <c r="A30" s="24" t="s">
        <v>45</v>
      </c>
      <c r="B30" s="25" t="s">
        <v>46</v>
      </c>
      <c r="C30" s="26"/>
      <c r="D30" s="26"/>
      <c r="E30" s="70">
        <f t="shared" si="0"/>
        <v>0</v>
      </c>
      <c r="F30" s="26">
        <v>35.299999999999997</v>
      </c>
      <c r="G30" s="70">
        <f t="shared" si="1"/>
        <v>35.299999999999997</v>
      </c>
      <c r="H30" s="26"/>
      <c r="I30" s="26"/>
      <c r="J30" s="26"/>
    </row>
    <row r="31" spans="1:10" ht="39">
      <c r="A31" s="24" t="s">
        <v>47</v>
      </c>
      <c r="B31" s="25" t="s">
        <v>48</v>
      </c>
      <c r="C31" s="26"/>
      <c r="D31" s="26"/>
      <c r="E31" s="70">
        <f t="shared" si="0"/>
        <v>0</v>
      </c>
      <c r="F31" s="26">
        <v>-12.9</v>
      </c>
      <c r="G31" s="70">
        <f t="shared" si="1"/>
        <v>-12.9</v>
      </c>
      <c r="H31" s="26"/>
      <c r="I31" s="26"/>
      <c r="J31" s="26"/>
    </row>
    <row r="32" spans="1:10" s="28" customFormat="1" ht="57" customHeight="1">
      <c r="A32" s="21" t="s">
        <v>49</v>
      </c>
      <c r="B32" s="22" t="s">
        <v>50</v>
      </c>
      <c r="C32" s="23">
        <f>C33</f>
        <v>3305</v>
      </c>
      <c r="D32" s="23">
        <f>D33</f>
        <v>1305</v>
      </c>
      <c r="E32" s="69">
        <f t="shared" si="0"/>
        <v>-2000</v>
      </c>
      <c r="F32" s="23">
        <f>F33</f>
        <v>1027.4000000000001</v>
      </c>
      <c r="G32" s="69">
        <f t="shared" si="1"/>
        <v>-277.59999999999991</v>
      </c>
      <c r="H32" s="23">
        <f t="shared" ref="H32:H56" si="2">F32/D32*100</f>
        <v>78.727969348659016</v>
      </c>
      <c r="I32" s="27"/>
      <c r="J32" s="23">
        <f>J33</f>
        <v>9860</v>
      </c>
    </row>
    <row r="33" spans="1:10" s="32" customFormat="1" ht="71" customHeight="1">
      <c r="A33" s="29" t="s">
        <v>51</v>
      </c>
      <c r="B33" s="30" t="s">
        <v>52</v>
      </c>
      <c r="C33" s="31">
        <v>3305</v>
      </c>
      <c r="D33" s="31">
        <v>1305</v>
      </c>
      <c r="E33" s="71">
        <f t="shared" si="0"/>
        <v>-2000</v>
      </c>
      <c r="F33" s="31">
        <v>1027.4000000000001</v>
      </c>
      <c r="G33" s="71">
        <f t="shared" si="1"/>
        <v>-277.59999999999991</v>
      </c>
      <c r="H33" s="31">
        <f t="shared" si="2"/>
        <v>78.727969348659016</v>
      </c>
      <c r="I33" s="26"/>
      <c r="J33" s="31">
        <v>9860</v>
      </c>
    </row>
    <row r="34" spans="1:10" s="32" customFormat="1" ht="57" customHeight="1">
      <c r="A34" s="21" t="s">
        <v>571</v>
      </c>
      <c r="B34" s="22" t="s">
        <v>570</v>
      </c>
      <c r="C34" s="23">
        <v>0</v>
      </c>
      <c r="D34" s="23">
        <v>0</v>
      </c>
      <c r="E34" s="71"/>
      <c r="F34" s="23">
        <f>F35+F36+F37</f>
        <v>-276.79999999999995</v>
      </c>
      <c r="G34" s="71"/>
      <c r="H34" s="31"/>
      <c r="I34" s="26"/>
      <c r="J34" s="23">
        <v>0</v>
      </c>
    </row>
    <row r="35" spans="1:10" s="32" customFormat="1" ht="57" customHeight="1">
      <c r="A35" s="29" t="s">
        <v>574</v>
      </c>
      <c r="B35" s="30" t="s">
        <v>572</v>
      </c>
      <c r="C35" s="31"/>
      <c r="D35" s="31"/>
      <c r="E35" s="71"/>
      <c r="F35" s="31">
        <v>-277.89999999999998</v>
      </c>
      <c r="G35" s="71"/>
      <c r="H35" s="31"/>
      <c r="I35" s="26"/>
      <c r="J35" s="31"/>
    </row>
    <row r="36" spans="1:10" s="32" customFormat="1" ht="39">
      <c r="A36" s="29" t="s">
        <v>575</v>
      </c>
      <c r="B36" s="30" t="s">
        <v>573</v>
      </c>
      <c r="C36" s="31"/>
      <c r="D36" s="31"/>
      <c r="E36" s="71"/>
      <c r="F36" s="31">
        <v>0.1</v>
      </c>
      <c r="G36" s="71"/>
      <c r="H36" s="31"/>
      <c r="I36" s="26"/>
      <c r="J36" s="31"/>
    </row>
    <row r="37" spans="1:10" s="32" customFormat="1" ht="57" customHeight="1">
      <c r="A37" s="29" t="s">
        <v>571</v>
      </c>
      <c r="B37" s="30" t="s">
        <v>570</v>
      </c>
      <c r="C37" s="31"/>
      <c r="D37" s="31"/>
      <c r="E37" s="71"/>
      <c r="F37" s="31">
        <v>1</v>
      </c>
      <c r="G37" s="71"/>
      <c r="H37" s="31"/>
      <c r="I37" s="26"/>
      <c r="J37" s="31"/>
    </row>
    <row r="38" spans="1:10" s="35" customFormat="1" ht="26">
      <c r="A38" s="33" t="s">
        <v>53</v>
      </c>
      <c r="B38" s="34" t="s">
        <v>54</v>
      </c>
      <c r="C38" s="16">
        <f t="shared" ref="C38:J38" si="3">C39</f>
        <v>5167.6999999999989</v>
      </c>
      <c r="D38" s="16">
        <f t="shared" si="3"/>
        <v>5167.6999999999989</v>
      </c>
      <c r="E38" s="68">
        <f t="shared" si="0"/>
        <v>0</v>
      </c>
      <c r="F38" s="16">
        <f t="shared" si="3"/>
        <v>4937.8999999999996</v>
      </c>
      <c r="G38" s="68">
        <f t="shared" si="1"/>
        <v>-229.79999999999927</v>
      </c>
      <c r="H38" s="16">
        <f t="shared" si="2"/>
        <v>95.553147435029146</v>
      </c>
      <c r="I38" s="16">
        <f t="shared" si="3"/>
        <v>0</v>
      </c>
      <c r="J38" s="16">
        <f t="shared" si="3"/>
        <v>20879.8</v>
      </c>
    </row>
    <row r="39" spans="1:10" s="35" customFormat="1" ht="26">
      <c r="A39" s="33" t="s">
        <v>55</v>
      </c>
      <c r="B39" s="36" t="s">
        <v>56</v>
      </c>
      <c r="C39" s="16">
        <f>C40+C41+C42+C43</f>
        <v>5167.6999999999989</v>
      </c>
      <c r="D39" s="16">
        <f>D40+D41+D42+D43</f>
        <v>5167.6999999999989</v>
      </c>
      <c r="E39" s="68">
        <f t="shared" si="0"/>
        <v>0</v>
      </c>
      <c r="F39" s="16">
        <f>F40+F41+F42+F43</f>
        <v>4937.8999999999996</v>
      </c>
      <c r="G39" s="68">
        <f t="shared" si="1"/>
        <v>-229.79999999999927</v>
      </c>
      <c r="H39" s="16">
        <f t="shared" si="2"/>
        <v>95.553147435029146</v>
      </c>
      <c r="I39" s="16">
        <f>I40+I41+I42+I43</f>
        <v>0</v>
      </c>
      <c r="J39" s="16">
        <f>J40+J41+J42+J43</f>
        <v>20879.8</v>
      </c>
    </row>
    <row r="40" spans="1:10" ht="44.4" customHeight="1">
      <c r="A40" s="37" t="s">
        <v>57</v>
      </c>
      <c r="B40" s="38" t="s">
        <v>58</v>
      </c>
      <c r="C40" s="26">
        <v>2277.9</v>
      </c>
      <c r="D40" s="26">
        <v>2277.9</v>
      </c>
      <c r="E40" s="70">
        <f t="shared" si="0"/>
        <v>0</v>
      </c>
      <c r="F40" s="26">
        <v>2169.1999999999998</v>
      </c>
      <c r="G40" s="70">
        <f t="shared" si="1"/>
        <v>-108.70000000000027</v>
      </c>
      <c r="H40" s="26">
        <f t="shared" si="2"/>
        <v>95.22806093331576</v>
      </c>
      <c r="I40" s="26"/>
      <c r="J40" s="26">
        <v>9137.9</v>
      </c>
    </row>
    <row r="41" spans="1:10" ht="53.4" customHeight="1">
      <c r="A41" s="37" t="s">
        <v>59</v>
      </c>
      <c r="B41" s="38" t="s">
        <v>60</v>
      </c>
      <c r="C41" s="26">
        <v>20.2</v>
      </c>
      <c r="D41" s="26">
        <v>20.2</v>
      </c>
      <c r="E41" s="70">
        <f t="shared" si="0"/>
        <v>0</v>
      </c>
      <c r="F41" s="26">
        <v>15.1</v>
      </c>
      <c r="G41" s="70">
        <f t="shared" si="1"/>
        <v>-5.0999999999999996</v>
      </c>
      <c r="H41" s="26">
        <f t="shared" si="2"/>
        <v>74.752475247524757</v>
      </c>
      <c r="I41" s="26"/>
      <c r="J41" s="26">
        <v>72.5</v>
      </c>
    </row>
    <row r="42" spans="1:10" ht="42" customHeight="1">
      <c r="A42" s="37" t="s">
        <v>61</v>
      </c>
      <c r="B42" s="38" t="s">
        <v>62</v>
      </c>
      <c r="C42" s="26">
        <v>3349.2</v>
      </c>
      <c r="D42" s="26">
        <v>3349.2</v>
      </c>
      <c r="E42" s="70">
        <f t="shared" si="0"/>
        <v>0</v>
      </c>
      <c r="F42" s="26">
        <v>3180.5</v>
      </c>
      <c r="G42" s="70">
        <f t="shared" si="1"/>
        <v>-168.69999999999982</v>
      </c>
      <c r="H42" s="26">
        <f t="shared" si="2"/>
        <v>94.962976233130306</v>
      </c>
      <c r="I42" s="26"/>
      <c r="J42" s="26">
        <v>13417.2</v>
      </c>
    </row>
    <row r="43" spans="1:10" ht="43.25" customHeight="1">
      <c r="A43" s="37" t="s">
        <v>63</v>
      </c>
      <c r="B43" s="38" t="s">
        <v>64</v>
      </c>
      <c r="C43" s="26">
        <v>-479.6</v>
      </c>
      <c r="D43" s="26">
        <v>-479.6</v>
      </c>
      <c r="E43" s="70">
        <f t="shared" si="0"/>
        <v>0</v>
      </c>
      <c r="F43" s="26">
        <v>-426.9</v>
      </c>
      <c r="G43" s="70">
        <f t="shared" si="1"/>
        <v>52.700000000000045</v>
      </c>
      <c r="H43" s="26">
        <f t="shared" si="2"/>
        <v>89.011676396997487</v>
      </c>
      <c r="I43" s="26"/>
      <c r="J43" s="26">
        <v>-1747.8</v>
      </c>
    </row>
    <row r="44" spans="1:10" ht="13">
      <c r="A44" s="14" t="s">
        <v>65</v>
      </c>
      <c r="B44" s="19" t="s">
        <v>66</v>
      </c>
      <c r="C44" s="16">
        <f>C45+C55+C59</f>
        <v>21352</v>
      </c>
      <c r="D44" s="16">
        <f>D45+D55+D59</f>
        <v>21352</v>
      </c>
      <c r="E44" s="68">
        <f t="shared" si="0"/>
        <v>0</v>
      </c>
      <c r="F44" s="16">
        <f>F45+F55+F59</f>
        <v>21424.2</v>
      </c>
      <c r="G44" s="68">
        <f t="shared" si="1"/>
        <v>72.200000000000728</v>
      </c>
      <c r="H44" s="16">
        <f t="shared" si="2"/>
        <v>100.33814162607719</v>
      </c>
      <c r="I44" s="16">
        <f>I45+I55+I59</f>
        <v>0</v>
      </c>
      <c r="J44" s="16">
        <f>J45+J55+J59</f>
        <v>89989</v>
      </c>
    </row>
    <row r="45" spans="1:10" s="35" customFormat="1" ht="13">
      <c r="A45" s="14" t="s">
        <v>67</v>
      </c>
      <c r="B45" s="15" t="s">
        <v>68</v>
      </c>
      <c r="C45" s="16">
        <f>C46+C51</f>
        <v>18173</v>
      </c>
      <c r="D45" s="16">
        <f>D46+D51</f>
        <v>18173</v>
      </c>
      <c r="E45" s="68">
        <f t="shared" si="0"/>
        <v>0</v>
      </c>
      <c r="F45" s="16">
        <f>F46+F51</f>
        <v>18245.300000000003</v>
      </c>
      <c r="G45" s="68">
        <f t="shared" si="1"/>
        <v>72.30000000000291</v>
      </c>
      <c r="H45" s="16">
        <f t="shared" si="2"/>
        <v>100.39784295383262</v>
      </c>
      <c r="I45" s="16">
        <f>I47+I52</f>
        <v>0</v>
      </c>
      <c r="J45" s="16">
        <f>J46+J51</f>
        <v>77940</v>
      </c>
    </row>
    <row r="46" spans="1:10" s="28" customFormat="1" ht="18.649999999999999" customHeight="1">
      <c r="A46" s="39" t="s">
        <v>69</v>
      </c>
      <c r="B46" s="40" t="s">
        <v>70</v>
      </c>
      <c r="C46" s="27">
        <f>SUM(C47:C50)</f>
        <v>18173</v>
      </c>
      <c r="D46" s="27">
        <f>SUM(D47:D50)</f>
        <v>18173</v>
      </c>
      <c r="E46" s="72">
        <f t="shared" si="0"/>
        <v>0</v>
      </c>
      <c r="F46" s="27">
        <f>SUM(F47:F50)</f>
        <v>18245.300000000003</v>
      </c>
      <c r="G46" s="72">
        <f t="shared" si="1"/>
        <v>72.30000000000291</v>
      </c>
      <c r="H46" s="27">
        <f t="shared" si="2"/>
        <v>100.39784295383262</v>
      </c>
      <c r="I46" s="27"/>
      <c r="J46" s="27">
        <f>SUM(J47:J50)</f>
        <v>77940</v>
      </c>
    </row>
    <row r="47" spans="1:10" ht="39">
      <c r="A47" s="24" t="s">
        <v>71</v>
      </c>
      <c r="B47" s="38" t="s">
        <v>72</v>
      </c>
      <c r="C47" s="31">
        <v>18173</v>
      </c>
      <c r="D47" s="31">
        <v>18173</v>
      </c>
      <c r="E47" s="71">
        <f t="shared" si="0"/>
        <v>0</v>
      </c>
      <c r="F47" s="31">
        <v>18163.900000000001</v>
      </c>
      <c r="G47" s="71">
        <f t="shared" si="1"/>
        <v>-9.0999999999985448</v>
      </c>
      <c r="H47" s="31">
        <f t="shared" si="2"/>
        <v>99.949925713971282</v>
      </c>
      <c r="I47" s="31"/>
      <c r="J47" s="31">
        <v>77940</v>
      </c>
    </row>
    <row r="48" spans="1:10" ht="26">
      <c r="A48" s="24" t="s">
        <v>73</v>
      </c>
      <c r="B48" s="38" t="s">
        <v>74</v>
      </c>
      <c r="C48" s="31"/>
      <c r="D48" s="31"/>
      <c r="E48" s="71">
        <f t="shared" si="0"/>
        <v>0</v>
      </c>
      <c r="F48" s="31">
        <v>49.9</v>
      </c>
      <c r="G48" s="71">
        <f t="shared" si="1"/>
        <v>49.9</v>
      </c>
      <c r="H48" s="31"/>
      <c r="I48" s="31"/>
      <c r="J48" s="31"/>
    </row>
    <row r="49" spans="1:10" ht="39">
      <c r="A49" s="24" t="s">
        <v>75</v>
      </c>
      <c r="B49" s="38" t="s">
        <v>76</v>
      </c>
      <c r="C49" s="31"/>
      <c r="D49" s="31"/>
      <c r="E49" s="71">
        <f t="shared" si="0"/>
        <v>0</v>
      </c>
      <c r="F49" s="31">
        <v>31.5</v>
      </c>
      <c r="G49" s="71">
        <f t="shared" si="1"/>
        <v>31.5</v>
      </c>
      <c r="H49" s="31"/>
      <c r="I49" s="31"/>
      <c r="J49" s="31"/>
    </row>
    <row r="50" spans="1:10" ht="28.25" hidden="1" customHeight="1">
      <c r="A50" s="24" t="s">
        <v>77</v>
      </c>
      <c r="B50" s="38" t="s">
        <v>78</v>
      </c>
      <c r="C50" s="31"/>
      <c r="D50" s="31"/>
      <c r="E50" s="71">
        <f t="shared" si="0"/>
        <v>0</v>
      </c>
      <c r="F50" s="31"/>
      <c r="G50" s="71">
        <f t="shared" si="1"/>
        <v>0</v>
      </c>
      <c r="H50" s="31"/>
      <c r="I50" s="31"/>
      <c r="J50" s="31"/>
    </row>
    <row r="51" spans="1:10" s="28" customFormat="1" ht="29" hidden="1" customHeight="1">
      <c r="A51" s="39" t="s">
        <v>79</v>
      </c>
      <c r="B51" s="41" t="s">
        <v>80</v>
      </c>
      <c r="C51" s="23">
        <f>SUM(C52:C54)</f>
        <v>0</v>
      </c>
      <c r="D51" s="23">
        <f>SUM(D52:D54)</f>
        <v>0</v>
      </c>
      <c r="E51" s="69">
        <f t="shared" si="0"/>
        <v>0</v>
      </c>
      <c r="F51" s="23"/>
      <c r="G51" s="69">
        <f t="shared" si="1"/>
        <v>0</v>
      </c>
      <c r="H51" s="31"/>
      <c r="I51" s="23"/>
      <c r="J51" s="23">
        <f>SUM(J52:J54)</f>
        <v>0</v>
      </c>
    </row>
    <row r="52" spans="1:10" ht="43.25" hidden="1" customHeight="1">
      <c r="A52" s="24" t="s">
        <v>81</v>
      </c>
      <c r="B52" s="38" t="s">
        <v>82</v>
      </c>
      <c r="C52" s="31">
        <v>0</v>
      </c>
      <c r="D52" s="31">
        <v>0</v>
      </c>
      <c r="E52" s="71">
        <f t="shared" si="0"/>
        <v>0</v>
      </c>
      <c r="F52" s="31"/>
      <c r="G52" s="71">
        <f t="shared" si="1"/>
        <v>0</v>
      </c>
      <c r="H52" s="31"/>
      <c r="I52" s="31"/>
      <c r="J52" s="31">
        <v>0</v>
      </c>
    </row>
    <row r="53" spans="1:10" ht="30.65" hidden="1" customHeight="1">
      <c r="A53" s="24" t="s">
        <v>83</v>
      </c>
      <c r="B53" s="38" t="s">
        <v>84</v>
      </c>
      <c r="C53" s="31">
        <v>0</v>
      </c>
      <c r="D53" s="31">
        <v>0</v>
      </c>
      <c r="E53" s="71">
        <f t="shared" si="0"/>
        <v>0</v>
      </c>
      <c r="F53" s="31">
        <v>0</v>
      </c>
      <c r="G53" s="71">
        <f t="shared" si="1"/>
        <v>0</v>
      </c>
      <c r="H53" s="31"/>
      <c r="I53" s="31"/>
      <c r="J53" s="31">
        <v>0</v>
      </c>
    </row>
    <row r="54" spans="1:10" ht="44" hidden="1" customHeight="1">
      <c r="A54" s="24" t="s">
        <v>85</v>
      </c>
      <c r="B54" s="38" t="s">
        <v>86</v>
      </c>
      <c r="C54" s="31"/>
      <c r="D54" s="31"/>
      <c r="E54" s="71">
        <f t="shared" si="0"/>
        <v>0</v>
      </c>
      <c r="F54" s="31"/>
      <c r="G54" s="71">
        <f t="shared" si="1"/>
        <v>0</v>
      </c>
      <c r="H54" s="31" t="e">
        <f t="shared" si="2"/>
        <v>#DIV/0!</v>
      </c>
      <c r="I54" s="31"/>
      <c r="J54" s="31"/>
    </row>
    <row r="55" spans="1:10" s="35" customFormat="1" ht="16.25" customHeight="1">
      <c r="A55" s="14" t="s">
        <v>87</v>
      </c>
      <c r="B55" s="15" t="s">
        <v>88</v>
      </c>
      <c r="C55" s="16">
        <f>C56+C57</f>
        <v>43</v>
      </c>
      <c r="D55" s="16">
        <f>D56+D57</f>
        <v>43</v>
      </c>
      <c r="E55" s="68">
        <f t="shared" si="0"/>
        <v>0</v>
      </c>
      <c r="F55" s="16">
        <f>SUM(F56:F58)</f>
        <v>4.3</v>
      </c>
      <c r="G55" s="68">
        <f t="shared" si="1"/>
        <v>-38.700000000000003</v>
      </c>
      <c r="H55" s="44">
        <f t="shared" si="2"/>
        <v>10</v>
      </c>
      <c r="I55" s="16">
        <f>I56+I57</f>
        <v>0</v>
      </c>
      <c r="J55" s="16">
        <f>J56+J57</f>
        <v>53</v>
      </c>
    </row>
    <row r="56" spans="1:10" s="32" customFormat="1" ht="29.4" customHeight="1">
      <c r="A56" s="24" t="s">
        <v>89</v>
      </c>
      <c r="B56" s="38" t="s">
        <v>90</v>
      </c>
      <c r="C56" s="26">
        <v>43</v>
      </c>
      <c r="D56" s="26">
        <v>43</v>
      </c>
      <c r="E56" s="70">
        <f t="shared" si="0"/>
        <v>0</v>
      </c>
      <c r="F56" s="26">
        <v>4</v>
      </c>
      <c r="G56" s="70">
        <f t="shared" si="1"/>
        <v>-39</v>
      </c>
      <c r="H56" s="26">
        <f t="shared" si="2"/>
        <v>9.3023255813953494</v>
      </c>
      <c r="I56" s="26">
        <v>0</v>
      </c>
      <c r="J56" s="26">
        <v>53</v>
      </c>
    </row>
    <row r="57" spans="1:10" ht="13" hidden="1">
      <c r="A57" s="24" t="s">
        <v>91</v>
      </c>
      <c r="B57" s="38" t="s">
        <v>92</v>
      </c>
      <c r="C57" s="31"/>
      <c r="D57" s="31"/>
      <c r="E57" s="71">
        <f t="shared" si="0"/>
        <v>0</v>
      </c>
      <c r="F57" s="31">
        <v>0</v>
      </c>
      <c r="G57" s="72">
        <f t="shared" si="1"/>
        <v>0</v>
      </c>
      <c r="H57" s="31"/>
      <c r="I57" s="27">
        <v>0</v>
      </c>
      <c r="J57" s="27"/>
    </row>
    <row r="58" spans="1:10" ht="26">
      <c r="A58" s="24" t="s">
        <v>93</v>
      </c>
      <c r="B58" s="38" t="s">
        <v>94</v>
      </c>
      <c r="C58" s="27"/>
      <c r="D58" s="27"/>
      <c r="E58" s="72">
        <f t="shared" si="0"/>
        <v>0</v>
      </c>
      <c r="F58" s="31">
        <v>0.3</v>
      </c>
      <c r="G58" s="72">
        <f t="shared" si="1"/>
        <v>0.3</v>
      </c>
      <c r="H58" s="31"/>
      <c r="I58" s="27"/>
      <c r="J58" s="27"/>
    </row>
    <row r="59" spans="1:10" s="35" customFormat="1" ht="21.65" customHeight="1">
      <c r="A59" s="14" t="s">
        <v>95</v>
      </c>
      <c r="B59" s="15" t="s">
        <v>96</v>
      </c>
      <c r="C59" s="16">
        <f>C60</f>
        <v>3136</v>
      </c>
      <c r="D59" s="16">
        <f>D60</f>
        <v>3136</v>
      </c>
      <c r="E59" s="68">
        <f t="shared" si="0"/>
        <v>0</v>
      </c>
      <c r="F59" s="16">
        <f>F60+F62+F61</f>
        <v>3174.6</v>
      </c>
      <c r="G59" s="68">
        <f t="shared" si="1"/>
        <v>38.599999999999909</v>
      </c>
      <c r="H59" s="16">
        <f>F59/D59*100</f>
        <v>101.23086734693878</v>
      </c>
      <c r="I59" s="16">
        <f>I60</f>
        <v>0</v>
      </c>
      <c r="J59" s="16">
        <f>J60</f>
        <v>11996</v>
      </c>
    </row>
    <row r="60" spans="1:10" s="32" customFormat="1" ht="45" customHeight="1">
      <c r="A60" s="24" t="s">
        <v>97</v>
      </c>
      <c r="B60" s="38" t="s">
        <v>98</v>
      </c>
      <c r="C60" s="26">
        <v>3136</v>
      </c>
      <c r="D60" s="26">
        <v>3136</v>
      </c>
      <c r="E60" s="70">
        <f t="shared" si="0"/>
        <v>0</v>
      </c>
      <c r="F60" s="26">
        <v>3222.1</v>
      </c>
      <c r="G60" s="70">
        <f t="shared" si="1"/>
        <v>86.099999999999909</v>
      </c>
      <c r="H60" s="26">
        <f>F60/D60*100</f>
        <v>102.74553571428571</v>
      </c>
      <c r="I60" s="26"/>
      <c r="J60" s="26">
        <v>11996</v>
      </c>
    </row>
    <row r="61" spans="1:10" s="32" customFormat="1" ht="26">
      <c r="A61" s="24" t="s">
        <v>99</v>
      </c>
      <c r="B61" s="38" t="s">
        <v>100</v>
      </c>
      <c r="C61" s="26"/>
      <c r="D61" s="26"/>
      <c r="E61" s="70">
        <f t="shared" si="0"/>
        <v>0</v>
      </c>
      <c r="F61" s="26">
        <v>0.2</v>
      </c>
      <c r="G61" s="70">
        <f t="shared" si="1"/>
        <v>0.2</v>
      </c>
      <c r="H61" s="26"/>
      <c r="I61" s="26"/>
      <c r="J61" s="26"/>
    </row>
    <row r="62" spans="1:10" s="32" customFormat="1" ht="26">
      <c r="A62" s="24" t="s">
        <v>101</v>
      </c>
      <c r="B62" s="38" t="s">
        <v>102</v>
      </c>
      <c r="C62" s="26"/>
      <c r="D62" s="26"/>
      <c r="E62" s="70">
        <f t="shared" si="0"/>
        <v>0</v>
      </c>
      <c r="F62" s="26">
        <v>-47.7</v>
      </c>
      <c r="G62" s="70">
        <f t="shared" si="1"/>
        <v>-47.7</v>
      </c>
      <c r="H62" s="26"/>
      <c r="I62" s="26"/>
      <c r="J62" s="26"/>
    </row>
    <row r="63" spans="1:10" s="28" customFormat="1" ht="13">
      <c r="A63" s="14" t="s">
        <v>103</v>
      </c>
      <c r="B63" s="19" t="s">
        <v>104</v>
      </c>
      <c r="C63" s="16">
        <f>C64+C83+C70</f>
        <v>67171</v>
      </c>
      <c r="D63" s="16">
        <f>D64+D83+D70</f>
        <v>74571</v>
      </c>
      <c r="E63" s="68">
        <f t="shared" si="0"/>
        <v>7400</v>
      </c>
      <c r="F63" s="16">
        <f>F64+F83+F70</f>
        <v>75854.100000000006</v>
      </c>
      <c r="G63" s="68">
        <f t="shared" si="1"/>
        <v>1283.1000000000058</v>
      </c>
      <c r="H63" s="16">
        <f>F63/D63*100</f>
        <v>101.72064207265559</v>
      </c>
      <c r="I63" s="16" t="e">
        <f>I64+I83+I70+#REF!</f>
        <v>#REF!</v>
      </c>
      <c r="J63" s="16">
        <f>J64+J83+J70</f>
        <v>446065.5</v>
      </c>
    </row>
    <row r="64" spans="1:10" s="35" customFormat="1" ht="13">
      <c r="A64" s="14" t="s">
        <v>105</v>
      </c>
      <c r="B64" s="15" t="s">
        <v>106</v>
      </c>
      <c r="C64" s="16">
        <f>C65</f>
        <v>2371</v>
      </c>
      <c r="D64" s="16">
        <f>D65</f>
        <v>2371</v>
      </c>
      <c r="E64" s="68">
        <f t="shared" si="0"/>
        <v>0</v>
      </c>
      <c r="F64" s="16">
        <f>SUM(F65:F69)</f>
        <v>2349.2999999999997</v>
      </c>
      <c r="G64" s="68">
        <f t="shared" si="1"/>
        <v>-21.700000000000273</v>
      </c>
      <c r="H64" s="16">
        <f>F64/D64*100</f>
        <v>99.084774356811451</v>
      </c>
      <c r="I64" s="16">
        <f>I65</f>
        <v>0</v>
      </c>
      <c r="J64" s="16">
        <f>J65</f>
        <v>42898</v>
      </c>
    </row>
    <row r="65" spans="1:10" ht="54" customHeight="1">
      <c r="A65" s="24" t="s">
        <v>107</v>
      </c>
      <c r="B65" s="38" t="s">
        <v>108</v>
      </c>
      <c r="C65" s="26">
        <v>2371</v>
      </c>
      <c r="D65" s="26">
        <v>2371</v>
      </c>
      <c r="E65" s="70">
        <f t="shared" si="0"/>
        <v>0</v>
      </c>
      <c r="F65" s="26">
        <v>2264.5</v>
      </c>
      <c r="G65" s="70">
        <f t="shared" si="1"/>
        <v>-106.5</v>
      </c>
      <c r="H65" s="26">
        <f>F65/D65*100</f>
        <v>95.508224377899623</v>
      </c>
      <c r="I65" s="26"/>
      <c r="J65" s="26">
        <v>42898</v>
      </c>
    </row>
    <row r="66" spans="1:10" ht="41" customHeight="1">
      <c r="A66" s="24" t="s">
        <v>109</v>
      </c>
      <c r="B66" s="38" t="s">
        <v>110</v>
      </c>
      <c r="C66" s="26"/>
      <c r="D66" s="26"/>
      <c r="E66" s="70">
        <f t="shared" si="0"/>
        <v>0</v>
      </c>
      <c r="F66" s="26">
        <v>84.7</v>
      </c>
      <c r="G66" s="70">
        <f t="shared" si="1"/>
        <v>84.7</v>
      </c>
      <c r="H66" s="26"/>
      <c r="I66" s="26"/>
      <c r="J66" s="26"/>
    </row>
    <row r="67" spans="1:10" ht="41.4" hidden="1" customHeight="1">
      <c r="A67" s="24" t="s">
        <v>111</v>
      </c>
      <c r="B67" s="38" t="s">
        <v>112</v>
      </c>
      <c r="C67" s="26"/>
      <c r="D67" s="26"/>
      <c r="E67" s="70">
        <f t="shared" si="0"/>
        <v>0</v>
      </c>
      <c r="F67" s="26"/>
      <c r="G67" s="70">
        <f t="shared" si="1"/>
        <v>0</v>
      </c>
      <c r="H67" s="26"/>
      <c r="I67" s="26"/>
      <c r="J67" s="26"/>
    </row>
    <row r="68" spans="1:10" ht="52" hidden="1">
      <c r="A68" s="24" t="s">
        <v>113</v>
      </c>
      <c r="B68" s="38" t="s">
        <v>114</v>
      </c>
      <c r="C68" s="26"/>
      <c r="D68" s="26"/>
      <c r="E68" s="70">
        <f t="shared" si="0"/>
        <v>0</v>
      </c>
      <c r="F68" s="26"/>
      <c r="G68" s="70">
        <f t="shared" si="1"/>
        <v>0</v>
      </c>
      <c r="H68" s="26"/>
      <c r="I68" s="26"/>
      <c r="J68" s="26"/>
    </row>
    <row r="69" spans="1:10" ht="29.4" customHeight="1">
      <c r="A69" s="24" t="s">
        <v>115</v>
      </c>
      <c r="B69" s="38" t="s">
        <v>116</v>
      </c>
      <c r="C69" s="26"/>
      <c r="D69" s="26"/>
      <c r="E69" s="70">
        <f t="shared" si="0"/>
        <v>0</v>
      </c>
      <c r="F69" s="26">
        <v>0.1</v>
      </c>
      <c r="G69" s="70">
        <f t="shared" si="1"/>
        <v>0.1</v>
      </c>
      <c r="H69" s="26"/>
      <c r="I69" s="26"/>
      <c r="J69" s="26"/>
    </row>
    <row r="70" spans="1:10" s="35" customFormat="1" ht="13">
      <c r="A70" s="42" t="s">
        <v>117</v>
      </c>
      <c r="B70" s="43" t="s">
        <v>118</v>
      </c>
      <c r="C70" s="44">
        <f>C71+C77</f>
        <v>15433.8</v>
      </c>
      <c r="D70" s="44">
        <f>D71+D77</f>
        <v>19233.8</v>
      </c>
      <c r="E70" s="73">
        <f t="shared" si="0"/>
        <v>3800</v>
      </c>
      <c r="F70" s="44">
        <f>F71+F77</f>
        <v>20229.900000000001</v>
      </c>
      <c r="G70" s="73">
        <f t="shared" si="1"/>
        <v>996.10000000000218</v>
      </c>
      <c r="H70" s="44">
        <f>F70/D70*100</f>
        <v>105.17890380476038</v>
      </c>
      <c r="I70" s="44">
        <f>I72+I78</f>
        <v>0</v>
      </c>
      <c r="J70" s="44">
        <f>J71+J77</f>
        <v>160880.29999999999</v>
      </c>
    </row>
    <row r="71" spans="1:10" s="28" customFormat="1" ht="13">
      <c r="A71" s="39" t="s">
        <v>119</v>
      </c>
      <c r="B71" s="41" t="s">
        <v>120</v>
      </c>
      <c r="C71" s="23">
        <f>SUM(C72:C75)</f>
        <v>7333.8</v>
      </c>
      <c r="D71" s="23">
        <f>SUM(D72:D75)</f>
        <v>10733.8</v>
      </c>
      <c r="E71" s="69">
        <f t="shared" si="0"/>
        <v>3399.9999999999991</v>
      </c>
      <c r="F71" s="23">
        <f>SUM(F72:F76)</f>
        <v>10584.5</v>
      </c>
      <c r="G71" s="69">
        <f t="shared" si="1"/>
        <v>-149.29999999999927</v>
      </c>
      <c r="H71" s="23">
        <f>F71/D71*100</f>
        <v>98.609066686541595</v>
      </c>
      <c r="I71" s="23"/>
      <c r="J71" s="23">
        <f>SUM(J72:J75)</f>
        <v>34521.9</v>
      </c>
    </row>
    <row r="72" spans="1:10" ht="30.65" customHeight="1">
      <c r="A72" s="24" t="s">
        <v>121</v>
      </c>
      <c r="B72" s="38" t="s">
        <v>122</v>
      </c>
      <c r="C72" s="26">
        <v>7333.8</v>
      </c>
      <c r="D72" s="26">
        <v>10733.8</v>
      </c>
      <c r="E72" s="70">
        <f t="shared" si="0"/>
        <v>3399.9999999999991</v>
      </c>
      <c r="F72" s="26">
        <v>10388.9</v>
      </c>
      <c r="G72" s="70">
        <f t="shared" si="1"/>
        <v>-344.89999999999964</v>
      </c>
      <c r="H72" s="26">
        <f>F72/D72*100</f>
        <v>96.786785667703896</v>
      </c>
      <c r="I72" s="26"/>
      <c r="J72" s="26">
        <v>34521.9</v>
      </c>
    </row>
    <row r="73" spans="1:10" ht="17" customHeight="1">
      <c r="A73" s="24" t="s">
        <v>123</v>
      </c>
      <c r="B73" s="38" t="s">
        <v>124</v>
      </c>
      <c r="C73" s="26"/>
      <c r="D73" s="26"/>
      <c r="E73" s="70">
        <f t="shared" si="0"/>
        <v>0</v>
      </c>
      <c r="F73" s="26">
        <v>187.9</v>
      </c>
      <c r="G73" s="70">
        <f t="shared" si="1"/>
        <v>187.9</v>
      </c>
      <c r="H73" s="26"/>
      <c r="I73" s="26"/>
      <c r="J73" s="26"/>
    </row>
    <row r="74" spans="1:10" ht="13" hidden="1">
      <c r="A74" s="24" t="s">
        <v>125</v>
      </c>
      <c r="B74" s="38" t="s">
        <v>126</v>
      </c>
      <c r="C74" s="26"/>
      <c r="D74" s="26"/>
      <c r="E74" s="70">
        <f t="shared" si="0"/>
        <v>0</v>
      </c>
      <c r="F74" s="26"/>
      <c r="G74" s="70">
        <f t="shared" si="1"/>
        <v>0</v>
      </c>
      <c r="H74" s="26"/>
      <c r="I74" s="26"/>
      <c r="J74" s="26"/>
    </row>
    <row r="75" spans="1:10" ht="31.25" customHeight="1">
      <c r="A75" s="24" t="s">
        <v>127</v>
      </c>
      <c r="B75" s="38" t="s">
        <v>128</v>
      </c>
      <c r="C75" s="26"/>
      <c r="D75" s="26"/>
      <c r="E75" s="70">
        <f t="shared" si="0"/>
        <v>0</v>
      </c>
      <c r="F75" s="26">
        <v>1</v>
      </c>
      <c r="G75" s="70">
        <f t="shared" si="1"/>
        <v>1</v>
      </c>
      <c r="H75" s="26"/>
      <c r="I75" s="26"/>
      <c r="J75" s="26"/>
    </row>
    <row r="76" spans="1:10" ht="24" customHeight="1">
      <c r="A76" s="24" t="s">
        <v>129</v>
      </c>
      <c r="B76" s="38" t="s">
        <v>130</v>
      </c>
      <c r="C76" s="26"/>
      <c r="D76" s="26"/>
      <c r="E76" s="70">
        <f t="shared" si="0"/>
        <v>0</v>
      </c>
      <c r="F76" s="26">
        <v>6.7</v>
      </c>
      <c r="G76" s="70">
        <f t="shared" si="1"/>
        <v>6.7</v>
      </c>
      <c r="H76" s="26"/>
      <c r="I76" s="26"/>
      <c r="J76" s="26"/>
    </row>
    <row r="77" spans="1:10" s="28" customFormat="1" ht="13">
      <c r="A77" s="39" t="s">
        <v>131</v>
      </c>
      <c r="B77" s="41" t="s">
        <v>132</v>
      </c>
      <c r="C77" s="27">
        <f>SUM(C78:C82)</f>
        <v>8100</v>
      </c>
      <c r="D77" s="27">
        <f>SUM(D78:D82)</f>
        <v>8500</v>
      </c>
      <c r="E77" s="72">
        <f t="shared" si="0"/>
        <v>400</v>
      </c>
      <c r="F77" s="27">
        <f>SUM(F78:F82)</f>
        <v>9645.4</v>
      </c>
      <c r="G77" s="72">
        <f t="shared" si="1"/>
        <v>1145.3999999999996</v>
      </c>
      <c r="H77" s="27">
        <f>F77/D77*100</f>
        <v>113.47529411764705</v>
      </c>
      <c r="I77" s="27"/>
      <c r="J77" s="27">
        <f>SUM(J78:J82)</f>
        <v>126358.39999999999</v>
      </c>
    </row>
    <row r="78" spans="1:10" ht="30.65" customHeight="1">
      <c r="A78" s="24" t="s">
        <v>133</v>
      </c>
      <c r="B78" s="38" t="s">
        <v>134</v>
      </c>
      <c r="C78" s="31">
        <v>8100</v>
      </c>
      <c r="D78" s="31">
        <v>8500</v>
      </c>
      <c r="E78" s="71">
        <f t="shared" si="0"/>
        <v>400</v>
      </c>
      <c r="F78" s="31">
        <v>9238.5</v>
      </c>
      <c r="G78" s="71">
        <f t="shared" si="1"/>
        <v>738.5</v>
      </c>
      <c r="H78" s="31">
        <f>F78/D78*100</f>
        <v>108.68823529411765</v>
      </c>
      <c r="I78" s="31"/>
      <c r="J78" s="31">
        <v>126358.39999999999</v>
      </c>
    </row>
    <row r="79" spans="1:10" ht="13">
      <c r="A79" s="24" t="s">
        <v>135</v>
      </c>
      <c r="B79" s="38" t="s">
        <v>136</v>
      </c>
      <c r="C79" s="31"/>
      <c r="D79" s="31"/>
      <c r="E79" s="71">
        <f t="shared" si="0"/>
        <v>0</v>
      </c>
      <c r="F79" s="31">
        <v>402.5</v>
      </c>
      <c r="G79" s="71">
        <f t="shared" si="1"/>
        <v>402.5</v>
      </c>
      <c r="H79" s="31"/>
      <c r="I79" s="31"/>
      <c r="J79" s="31"/>
    </row>
    <row r="80" spans="1:10" ht="13" hidden="1">
      <c r="A80" s="24" t="s">
        <v>137</v>
      </c>
      <c r="B80" s="38" t="s">
        <v>138</v>
      </c>
      <c r="C80" s="31"/>
      <c r="D80" s="31"/>
      <c r="E80" s="71">
        <f t="shared" si="0"/>
        <v>0</v>
      </c>
      <c r="F80" s="31"/>
      <c r="G80" s="71">
        <f t="shared" si="1"/>
        <v>0</v>
      </c>
      <c r="H80" s="31"/>
      <c r="I80" s="31"/>
      <c r="J80" s="31"/>
    </row>
    <row r="81" spans="1:10" ht="26" hidden="1">
      <c r="A81" s="24" t="s">
        <v>139</v>
      </c>
      <c r="B81" s="38" t="s">
        <v>140</v>
      </c>
      <c r="C81" s="31"/>
      <c r="D81" s="31"/>
      <c r="E81" s="71">
        <f t="shared" si="0"/>
        <v>0</v>
      </c>
      <c r="F81" s="31"/>
      <c r="G81" s="71">
        <f t="shared" si="1"/>
        <v>0</v>
      </c>
      <c r="H81" s="31"/>
      <c r="I81" s="31"/>
      <c r="J81" s="31"/>
    </row>
    <row r="82" spans="1:10" ht="13">
      <c r="A82" s="24" t="s">
        <v>141</v>
      </c>
      <c r="B82" s="38" t="s">
        <v>130</v>
      </c>
      <c r="C82" s="31"/>
      <c r="D82" s="31"/>
      <c r="E82" s="71">
        <f t="shared" ref="E82:E146" si="4">D82-C82</f>
        <v>0</v>
      </c>
      <c r="F82" s="31">
        <v>4.4000000000000004</v>
      </c>
      <c r="G82" s="71">
        <f t="shared" ref="G82:G146" si="5">F82-D82</f>
        <v>4.4000000000000004</v>
      </c>
      <c r="H82" s="31"/>
      <c r="I82" s="31"/>
      <c r="J82" s="31"/>
    </row>
    <row r="83" spans="1:10" s="35" customFormat="1" ht="13">
      <c r="A83" s="42" t="s">
        <v>142</v>
      </c>
      <c r="B83" s="43" t="s">
        <v>143</v>
      </c>
      <c r="C83" s="16">
        <f>C84+C90</f>
        <v>49366.2</v>
      </c>
      <c r="D83" s="16">
        <f>D84+D90</f>
        <v>52966.2</v>
      </c>
      <c r="E83" s="68">
        <f t="shared" si="4"/>
        <v>3600</v>
      </c>
      <c r="F83" s="16">
        <f>F84+F90</f>
        <v>53274.899999999994</v>
      </c>
      <c r="G83" s="68">
        <f t="shared" si="5"/>
        <v>308.69999999999709</v>
      </c>
      <c r="H83" s="16">
        <f>F83/D83*100</f>
        <v>100.58282451827769</v>
      </c>
      <c r="I83" s="16">
        <f>I84+I90</f>
        <v>0</v>
      </c>
      <c r="J83" s="16">
        <f>J84+J90</f>
        <v>242287.2</v>
      </c>
    </row>
    <row r="84" spans="1:10" s="28" customFormat="1" ht="13">
      <c r="A84" s="39" t="s">
        <v>144</v>
      </c>
      <c r="B84" s="40" t="s">
        <v>145</v>
      </c>
      <c r="C84" s="27">
        <f>C85</f>
        <v>48236.2</v>
      </c>
      <c r="D84" s="27">
        <f>D85</f>
        <v>51236.2</v>
      </c>
      <c r="E84" s="72">
        <f t="shared" si="4"/>
        <v>3000</v>
      </c>
      <c r="F84" s="27">
        <f>SUM(F85:F89)</f>
        <v>51475.999999999993</v>
      </c>
      <c r="G84" s="72">
        <f t="shared" si="5"/>
        <v>239.79999999999563</v>
      </c>
      <c r="H84" s="27">
        <f>F84/D84*100</f>
        <v>100.46802846424987</v>
      </c>
      <c r="I84" s="27">
        <f>I85</f>
        <v>0</v>
      </c>
      <c r="J84" s="27">
        <f>J85</f>
        <v>219776.2</v>
      </c>
    </row>
    <row r="85" spans="1:10" ht="39">
      <c r="A85" s="24" t="s">
        <v>146</v>
      </c>
      <c r="B85" s="38" t="s">
        <v>147</v>
      </c>
      <c r="C85" s="26">
        <v>48236.2</v>
      </c>
      <c r="D85" s="26">
        <v>51236.2</v>
      </c>
      <c r="E85" s="70">
        <f t="shared" si="4"/>
        <v>3000</v>
      </c>
      <c r="F85" s="26">
        <v>51493.2</v>
      </c>
      <c r="G85" s="70">
        <f t="shared" si="5"/>
        <v>257</v>
      </c>
      <c r="H85" s="26">
        <f>F85/D85*100</f>
        <v>100.50159847920025</v>
      </c>
      <c r="I85" s="26"/>
      <c r="J85" s="26">
        <v>219776.2</v>
      </c>
    </row>
    <row r="86" spans="1:10" ht="26">
      <c r="A86" s="24" t="s">
        <v>148</v>
      </c>
      <c r="B86" s="38" t="s">
        <v>149</v>
      </c>
      <c r="C86" s="26"/>
      <c r="D86" s="26"/>
      <c r="E86" s="70">
        <f t="shared" si="4"/>
        <v>0</v>
      </c>
      <c r="F86" s="26">
        <v>-4.9000000000000004</v>
      </c>
      <c r="G86" s="70">
        <f t="shared" si="5"/>
        <v>-4.9000000000000004</v>
      </c>
      <c r="H86" s="26"/>
      <c r="I86" s="26"/>
      <c r="J86" s="26"/>
    </row>
    <row r="87" spans="1:10" ht="26" hidden="1">
      <c r="A87" s="24" t="s">
        <v>150</v>
      </c>
      <c r="B87" s="38" t="s">
        <v>151</v>
      </c>
      <c r="C87" s="26">
        <v>0</v>
      </c>
      <c r="D87" s="26">
        <v>0</v>
      </c>
      <c r="E87" s="70">
        <f t="shared" si="4"/>
        <v>0</v>
      </c>
      <c r="F87" s="26">
        <v>0</v>
      </c>
      <c r="G87" s="70">
        <f t="shared" si="5"/>
        <v>0</v>
      </c>
      <c r="H87" s="26"/>
      <c r="I87" s="26"/>
      <c r="J87" s="26"/>
    </row>
    <row r="88" spans="1:10" ht="39">
      <c r="A88" s="24" t="s">
        <v>152</v>
      </c>
      <c r="B88" s="38" t="s">
        <v>153</v>
      </c>
      <c r="C88" s="26"/>
      <c r="D88" s="26"/>
      <c r="E88" s="70">
        <f t="shared" si="4"/>
        <v>0</v>
      </c>
      <c r="F88" s="26">
        <v>-18.3</v>
      </c>
      <c r="G88" s="70">
        <f t="shared" si="5"/>
        <v>-18.3</v>
      </c>
      <c r="H88" s="26"/>
      <c r="I88" s="26"/>
      <c r="J88" s="26"/>
    </row>
    <row r="89" spans="1:10" ht="26">
      <c r="A89" s="24" t="s">
        <v>154</v>
      </c>
      <c r="B89" s="38" t="s">
        <v>155</v>
      </c>
      <c r="C89" s="26"/>
      <c r="D89" s="26"/>
      <c r="E89" s="70">
        <f t="shared" si="4"/>
        <v>0</v>
      </c>
      <c r="F89" s="26">
        <v>6</v>
      </c>
      <c r="G89" s="70">
        <f t="shared" si="5"/>
        <v>6</v>
      </c>
      <c r="H89" s="26"/>
      <c r="I89" s="26"/>
      <c r="J89" s="26"/>
    </row>
    <row r="90" spans="1:10" s="28" customFormat="1" ht="13">
      <c r="A90" s="39" t="s">
        <v>156</v>
      </c>
      <c r="B90" s="40" t="s">
        <v>157</v>
      </c>
      <c r="C90" s="27">
        <f>C91</f>
        <v>1130</v>
      </c>
      <c r="D90" s="27">
        <f>D91</f>
        <v>1730</v>
      </c>
      <c r="E90" s="72">
        <f t="shared" si="4"/>
        <v>600</v>
      </c>
      <c r="F90" s="27">
        <f>F91+F92+F93</f>
        <v>1798.9</v>
      </c>
      <c r="G90" s="72">
        <f t="shared" si="5"/>
        <v>68.900000000000091</v>
      </c>
      <c r="H90" s="27">
        <f t="shared" ref="H90:H151" si="6">F90/D90*100</f>
        <v>103.98265895953757</v>
      </c>
      <c r="I90" s="27">
        <f>I94</f>
        <v>0</v>
      </c>
      <c r="J90" s="27">
        <f>J91</f>
        <v>22511</v>
      </c>
    </row>
    <row r="91" spans="1:10" s="28" customFormat="1" ht="39">
      <c r="A91" s="24" t="s">
        <v>158</v>
      </c>
      <c r="B91" s="38" t="s">
        <v>159</v>
      </c>
      <c r="C91" s="26">
        <v>1130</v>
      </c>
      <c r="D91" s="26">
        <v>1730</v>
      </c>
      <c r="E91" s="70">
        <f t="shared" si="4"/>
        <v>600</v>
      </c>
      <c r="F91" s="26">
        <v>1695.4</v>
      </c>
      <c r="G91" s="70">
        <f t="shared" si="5"/>
        <v>-34.599999999999909</v>
      </c>
      <c r="H91" s="31">
        <f t="shared" si="6"/>
        <v>98.000000000000014</v>
      </c>
      <c r="I91" s="27"/>
      <c r="J91" s="26">
        <v>22511</v>
      </c>
    </row>
    <row r="92" spans="1:10" s="28" customFormat="1" ht="26">
      <c r="A92" s="24" t="s">
        <v>160</v>
      </c>
      <c r="B92" s="38" t="s">
        <v>161</v>
      </c>
      <c r="C92" s="31"/>
      <c r="D92" s="31"/>
      <c r="E92" s="71">
        <f t="shared" si="4"/>
        <v>0</v>
      </c>
      <c r="F92" s="31">
        <v>104.9</v>
      </c>
      <c r="G92" s="71">
        <f t="shared" si="5"/>
        <v>104.9</v>
      </c>
      <c r="H92" s="31"/>
      <c r="I92" s="31"/>
      <c r="J92" s="31"/>
    </row>
    <row r="93" spans="1:10" s="28" customFormat="1" ht="39">
      <c r="A93" s="24" t="s">
        <v>162</v>
      </c>
      <c r="B93" s="38" t="s">
        <v>163</v>
      </c>
      <c r="C93" s="31"/>
      <c r="D93" s="31"/>
      <c r="E93" s="71">
        <f t="shared" si="4"/>
        <v>0</v>
      </c>
      <c r="F93" s="31">
        <v>-1.4</v>
      </c>
      <c r="G93" s="71">
        <f t="shared" si="5"/>
        <v>-1.4</v>
      </c>
      <c r="H93" s="31"/>
      <c r="I93" s="31"/>
      <c r="J93" s="31"/>
    </row>
    <row r="94" spans="1:10" ht="30.65" hidden="1" customHeight="1">
      <c r="A94" s="24" t="s">
        <v>164</v>
      </c>
      <c r="B94" s="38" t="s">
        <v>165</v>
      </c>
      <c r="C94" s="26">
        <v>0</v>
      </c>
      <c r="D94" s="26">
        <v>0</v>
      </c>
      <c r="E94" s="70">
        <f t="shared" si="4"/>
        <v>0</v>
      </c>
      <c r="F94" s="26">
        <v>0</v>
      </c>
      <c r="G94" s="70">
        <f t="shared" si="5"/>
        <v>0</v>
      </c>
      <c r="H94" s="31"/>
      <c r="I94" s="26"/>
      <c r="J94" s="26">
        <v>0</v>
      </c>
    </row>
    <row r="95" spans="1:10" ht="13">
      <c r="A95" s="14" t="s">
        <v>166</v>
      </c>
      <c r="B95" s="19" t="s">
        <v>167</v>
      </c>
      <c r="C95" s="16">
        <f>C96+C98</f>
        <v>6513.4</v>
      </c>
      <c r="D95" s="16">
        <f>D96+D98</f>
        <v>6513.4</v>
      </c>
      <c r="E95" s="68">
        <f t="shared" si="4"/>
        <v>0</v>
      </c>
      <c r="F95" s="16">
        <f>F96+F98</f>
        <v>5575.6</v>
      </c>
      <c r="G95" s="68">
        <f t="shared" si="5"/>
        <v>-937.79999999999927</v>
      </c>
      <c r="H95" s="16">
        <f t="shared" si="6"/>
        <v>85.601989744219622</v>
      </c>
      <c r="I95" s="16">
        <f>I96+I98</f>
        <v>0</v>
      </c>
      <c r="J95" s="16">
        <f>J96+J98</f>
        <v>23682.799999999999</v>
      </c>
    </row>
    <row r="96" spans="1:10" s="35" customFormat="1" ht="29" customHeight="1">
      <c r="A96" s="14" t="s">
        <v>168</v>
      </c>
      <c r="B96" s="19" t="s">
        <v>169</v>
      </c>
      <c r="C96" s="44">
        <f>C97</f>
        <v>6461</v>
      </c>
      <c r="D96" s="44">
        <f>D97</f>
        <v>6461</v>
      </c>
      <c r="E96" s="73">
        <f t="shared" si="4"/>
        <v>0</v>
      </c>
      <c r="F96" s="44">
        <f>F97</f>
        <v>5505.8</v>
      </c>
      <c r="G96" s="73">
        <f t="shared" si="5"/>
        <v>-955.19999999999982</v>
      </c>
      <c r="H96" s="44">
        <f t="shared" si="6"/>
        <v>85.215910849713666</v>
      </c>
      <c r="I96" s="44">
        <f>I97</f>
        <v>0</v>
      </c>
      <c r="J96" s="44">
        <f>J97</f>
        <v>23410</v>
      </c>
    </row>
    <row r="97" spans="1:10" ht="52">
      <c r="A97" s="24" t="s">
        <v>170</v>
      </c>
      <c r="B97" s="38" t="s">
        <v>171</v>
      </c>
      <c r="C97" s="26">
        <v>6461</v>
      </c>
      <c r="D97" s="26">
        <v>6461</v>
      </c>
      <c r="E97" s="70">
        <f t="shared" si="4"/>
        <v>0</v>
      </c>
      <c r="F97" s="26">
        <v>5505.8</v>
      </c>
      <c r="G97" s="70">
        <f t="shared" si="5"/>
        <v>-955.19999999999982</v>
      </c>
      <c r="H97" s="26">
        <f t="shared" si="6"/>
        <v>85.215910849713666</v>
      </c>
      <c r="I97" s="26"/>
      <c r="J97" s="26">
        <v>23410</v>
      </c>
    </row>
    <row r="98" spans="1:10" s="35" customFormat="1" ht="30" customHeight="1">
      <c r="A98" s="14" t="s">
        <v>172</v>
      </c>
      <c r="B98" s="15" t="s">
        <v>173</v>
      </c>
      <c r="C98" s="16">
        <f>C101+C102+C104+C100+C99</f>
        <v>52.4</v>
      </c>
      <c r="D98" s="16">
        <f>D101+D102+D104+D100+D99</f>
        <v>52.4</v>
      </c>
      <c r="E98" s="68">
        <f t="shared" si="4"/>
        <v>0</v>
      </c>
      <c r="F98" s="16">
        <f>F101+F102+F104+F100+F99</f>
        <v>69.8</v>
      </c>
      <c r="G98" s="68">
        <f t="shared" si="5"/>
        <v>17.399999999999999</v>
      </c>
      <c r="H98" s="16">
        <f t="shared" si="6"/>
        <v>133.20610687022901</v>
      </c>
      <c r="I98" s="16">
        <f>I101+I103+I104+I100+I99</f>
        <v>0</v>
      </c>
      <c r="J98" s="16">
        <f>J101+J103+J104+J100+J99</f>
        <v>272.8</v>
      </c>
    </row>
    <row r="99" spans="1:10" ht="52" hidden="1">
      <c r="A99" s="24" t="s">
        <v>174</v>
      </c>
      <c r="B99" s="25" t="s">
        <v>175</v>
      </c>
      <c r="C99" s="27"/>
      <c r="D99" s="27"/>
      <c r="E99" s="72">
        <f t="shared" si="4"/>
        <v>0</v>
      </c>
      <c r="F99" s="27"/>
      <c r="G99" s="72">
        <f t="shared" si="5"/>
        <v>0</v>
      </c>
      <c r="H99" s="27" t="e">
        <f t="shared" si="6"/>
        <v>#DIV/0!</v>
      </c>
      <c r="I99" s="27"/>
      <c r="J99" s="27"/>
    </row>
    <row r="100" spans="1:10" ht="65" hidden="1">
      <c r="A100" s="24" t="s">
        <v>176</v>
      </c>
      <c r="B100" s="25" t="s">
        <v>177</v>
      </c>
      <c r="C100" s="27">
        <v>0</v>
      </c>
      <c r="D100" s="27">
        <v>0</v>
      </c>
      <c r="E100" s="72">
        <f t="shared" si="4"/>
        <v>0</v>
      </c>
      <c r="F100" s="27">
        <v>0</v>
      </c>
      <c r="G100" s="72">
        <f t="shared" si="5"/>
        <v>0</v>
      </c>
      <c r="H100" s="27"/>
      <c r="I100" s="27">
        <v>0</v>
      </c>
      <c r="J100" s="27">
        <v>0</v>
      </c>
    </row>
    <row r="101" spans="1:10" ht="39" hidden="1">
      <c r="A101" s="24" t="s">
        <v>178</v>
      </c>
      <c r="B101" s="25" t="s">
        <v>179</v>
      </c>
      <c r="C101" s="26">
        <v>0</v>
      </c>
      <c r="D101" s="26">
        <v>0</v>
      </c>
      <c r="E101" s="70">
        <f t="shared" si="4"/>
        <v>0</v>
      </c>
      <c r="F101" s="26">
        <v>0</v>
      </c>
      <c r="G101" s="70">
        <f t="shared" si="5"/>
        <v>0</v>
      </c>
      <c r="H101" s="26" t="e">
        <f t="shared" si="6"/>
        <v>#DIV/0!</v>
      </c>
      <c r="I101" s="26">
        <v>0</v>
      </c>
      <c r="J101" s="26">
        <v>0</v>
      </c>
    </row>
    <row r="102" spans="1:10" ht="18" customHeight="1">
      <c r="A102" s="21" t="s">
        <v>577</v>
      </c>
      <c r="B102" s="22" t="s">
        <v>576</v>
      </c>
      <c r="C102" s="23">
        <f>C103</f>
        <v>30</v>
      </c>
      <c r="D102" s="23">
        <f t="shared" ref="D102:F102" si="7">D103</f>
        <v>30</v>
      </c>
      <c r="E102" s="23">
        <f t="shared" si="7"/>
        <v>0</v>
      </c>
      <c r="F102" s="23">
        <f t="shared" si="7"/>
        <v>25</v>
      </c>
      <c r="G102" s="69"/>
      <c r="H102" s="23">
        <f t="shared" si="6"/>
        <v>83.333333333333343</v>
      </c>
      <c r="I102" s="23"/>
      <c r="J102" s="23">
        <f t="shared" ref="J102" si="8">J103</f>
        <v>140</v>
      </c>
    </row>
    <row r="103" spans="1:10" ht="44.4" customHeight="1">
      <c r="A103" s="24" t="s">
        <v>180</v>
      </c>
      <c r="B103" s="25" t="s">
        <v>181</v>
      </c>
      <c r="C103" s="26">
        <v>30</v>
      </c>
      <c r="D103" s="26">
        <v>30</v>
      </c>
      <c r="E103" s="70">
        <f t="shared" si="4"/>
        <v>0</v>
      </c>
      <c r="F103" s="26">
        <v>25</v>
      </c>
      <c r="G103" s="70">
        <f t="shared" si="5"/>
        <v>-5</v>
      </c>
      <c r="H103" s="26">
        <f t="shared" si="6"/>
        <v>83.333333333333343</v>
      </c>
      <c r="I103" s="26"/>
      <c r="J103" s="26">
        <v>140</v>
      </c>
    </row>
    <row r="104" spans="1:10" s="28" customFormat="1" ht="39">
      <c r="A104" s="39" t="s">
        <v>182</v>
      </c>
      <c r="B104" s="40" t="s">
        <v>183</v>
      </c>
      <c r="C104" s="27">
        <f>C105</f>
        <v>22.4</v>
      </c>
      <c r="D104" s="27">
        <f>D105</f>
        <v>22.4</v>
      </c>
      <c r="E104" s="72">
        <f t="shared" si="4"/>
        <v>0</v>
      </c>
      <c r="F104" s="27">
        <f>F105</f>
        <v>44.8</v>
      </c>
      <c r="G104" s="72">
        <f t="shared" si="5"/>
        <v>22.4</v>
      </c>
      <c r="H104" s="27">
        <f t="shared" si="6"/>
        <v>200</v>
      </c>
      <c r="I104" s="27">
        <f>I105</f>
        <v>0</v>
      </c>
      <c r="J104" s="27">
        <f>J105</f>
        <v>132.80000000000001</v>
      </c>
    </row>
    <row r="105" spans="1:10" ht="69.650000000000006" customHeight="1">
      <c r="A105" s="24" t="s">
        <v>184</v>
      </c>
      <c r="B105" s="25" t="s">
        <v>185</v>
      </c>
      <c r="C105" s="26">
        <v>22.4</v>
      </c>
      <c r="D105" s="26">
        <v>22.4</v>
      </c>
      <c r="E105" s="70">
        <f t="shared" si="4"/>
        <v>0</v>
      </c>
      <c r="F105" s="26">
        <v>44.8</v>
      </c>
      <c r="G105" s="70">
        <f t="shared" si="5"/>
        <v>22.4</v>
      </c>
      <c r="H105" s="26">
        <f t="shared" si="6"/>
        <v>200</v>
      </c>
      <c r="I105" s="26"/>
      <c r="J105" s="26">
        <v>132.80000000000001</v>
      </c>
    </row>
    <row r="106" spans="1:10" ht="26" hidden="1">
      <c r="A106" s="14" t="s">
        <v>186</v>
      </c>
      <c r="B106" s="19" t="s">
        <v>187</v>
      </c>
      <c r="C106" s="16">
        <f>C107+C109+C113</f>
        <v>0</v>
      </c>
      <c r="D106" s="16">
        <f>D107+D109+D113</f>
        <v>0</v>
      </c>
      <c r="E106" s="68">
        <f t="shared" si="4"/>
        <v>0</v>
      </c>
      <c r="F106" s="16">
        <f>F107+F109+F113</f>
        <v>0</v>
      </c>
      <c r="G106" s="68">
        <f t="shared" si="5"/>
        <v>0</v>
      </c>
      <c r="H106" s="16" t="e">
        <f t="shared" si="6"/>
        <v>#DIV/0!</v>
      </c>
      <c r="I106" s="16">
        <f>I107+I109+I113</f>
        <v>0</v>
      </c>
      <c r="J106" s="16">
        <f>J107+J109+J113</f>
        <v>0</v>
      </c>
    </row>
    <row r="107" spans="1:10" s="32" customFormat="1" ht="26" hidden="1">
      <c r="A107" s="21" t="s">
        <v>188</v>
      </c>
      <c r="B107" s="22" t="s">
        <v>189</v>
      </c>
      <c r="C107" s="23"/>
      <c r="D107" s="23"/>
      <c r="E107" s="69">
        <f t="shared" si="4"/>
        <v>0</v>
      </c>
      <c r="F107" s="23"/>
      <c r="G107" s="69">
        <f t="shared" si="5"/>
        <v>0</v>
      </c>
      <c r="H107" s="23" t="e">
        <f t="shared" si="6"/>
        <v>#DIV/0!</v>
      </c>
      <c r="I107" s="23"/>
      <c r="J107" s="23"/>
    </row>
    <row r="108" spans="1:10" ht="26" hidden="1">
      <c r="A108" s="21" t="s">
        <v>190</v>
      </c>
      <c r="B108" s="30" t="s">
        <v>191</v>
      </c>
      <c r="C108" s="23"/>
      <c r="D108" s="23"/>
      <c r="E108" s="69">
        <f t="shared" si="4"/>
        <v>0</v>
      </c>
      <c r="F108" s="23"/>
      <c r="G108" s="69">
        <f t="shared" si="5"/>
        <v>0</v>
      </c>
      <c r="H108" s="23" t="e">
        <f t="shared" si="6"/>
        <v>#DIV/0!</v>
      </c>
      <c r="I108" s="23"/>
      <c r="J108" s="23"/>
    </row>
    <row r="109" spans="1:10" ht="13" hidden="1">
      <c r="A109" s="39" t="s">
        <v>192</v>
      </c>
      <c r="B109" s="40" t="s">
        <v>193</v>
      </c>
      <c r="C109" s="27">
        <f>C110+C111</f>
        <v>0</v>
      </c>
      <c r="D109" s="27">
        <f>D110+D111</f>
        <v>0</v>
      </c>
      <c r="E109" s="72">
        <f t="shared" si="4"/>
        <v>0</v>
      </c>
      <c r="F109" s="27">
        <f>F110+F111</f>
        <v>0</v>
      </c>
      <c r="G109" s="72">
        <f t="shared" si="5"/>
        <v>0</v>
      </c>
      <c r="H109" s="27" t="e">
        <f t="shared" si="6"/>
        <v>#DIV/0!</v>
      </c>
      <c r="I109" s="27">
        <f>I110+I111</f>
        <v>0</v>
      </c>
      <c r="J109" s="27">
        <f>J110+J111</f>
        <v>0</v>
      </c>
    </row>
    <row r="110" spans="1:10" ht="13" hidden="1">
      <c r="A110" s="24" t="s">
        <v>194</v>
      </c>
      <c r="B110" s="25" t="s">
        <v>195</v>
      </c>
      <c r="C110" s="26"/>
      <c r="D110" s="26"/>
      <c r="E110" s="70">
        <f t="shared" si="4"/>
        <v>0</v>
      </c>
      <c r="F110" s="26"/>
      <c r="G110" s="70">
        <f t="shared" si="5"/>
        <v>0</v>
      </c>
      <c r="H110" s="26" t="e">
        <f t="shared" si="6"/>
        <v>#DIV/0!</v>
      </c>
      <c r="I110" s="26"/>
      <c r="J110" s="26"/>
    </row>
    <row r="111" spans="1:10" ht="26" hidden="1">
      <c r="A111" s="24" t="s">
        <v>196</v>
      </c>
      <c r="B111" s="25" t="s">
        <v>197</v>
      </c>
      <c r="C111" s="26">
        <f>C112</f>
        <v>0</v>
      </c>
      <c r="D111" s="26">
        <f>D112</f>
        <v>0</v>
      </c>
      <c r="E111" s="70">
        <f t="shared" si="4"/>
        <v>0</v>
      </c>
      <c r="F111" s="26">
        <f>F112</f>
        <v>0</v>
      </c>
      <c r="G111" s="70">
        <f t="shared" si="5"/>
        <v>0</v>
      </c>
      <c r="H111" s="26" t="e">
        <f t="shared" si="6"/>
        <v>#DIV/0!</v>
      </c>
      <c r="I111" s="26">
        <f>I112</f>
        <v>0</v>
      </c>
      <c r="J111" s="26">
        <f>J112</f>
        <v>0</v>
      </c>
    </row>
    <row r="112" spans="1:10" ht="39" hidden="1">
      <c r="A112" s="24" t="s">
        <v>198</v>
      </c>
      <c r="B112" s="25" t="s">
        <v>199</v>
      </c>
      <c r="C112" s="26">
        <v>0</v>
      </c>
      <c r="D112" s="26">
        <v>0</v>
      </c>
      <c r="E112" s="70">
        <f t="shared" si="4"/>
        <v>0</v>
      </c>
      <c r="F112" s="26">
        <v>0</v>
      </c>
      <c r="G112" s="70">
        <f t="shared" si="5"/>
        <v>0</v>
      </c>
      <c r="H112" s="26" t="e">
        <f t="shared" si="6"/>
        <v>#DIV/0!</v>
      </c>
      <c r="I112" s="26">
        <v>0</v>
      </c>
      <c r="J112" s="26">
        <v>0</v>
      </c>
    </row>
    <row r="113" spans="1:10" ht="13" hidden="1">
      <c r="A113" s="39" t="s">
        <v>200</v>
      </c>
      <c r="B113" s="40" t="s">
        <v>201</v>
      </c>
      <c r="C113" s="27">
        <f>C114+C116+C118</f>
        <v>0</v>
      </c>
      <c r="D113" s="27">
        <f>D114+D116+D118</f>
        <v>0</v>
      </c>
      <c r="E113" s="72">
        <f t="shared" si="4"/>
        <v>0</v>
      </c>
      <c r="F113" s="27">
        <f>F114+F116+F118</f>
        <v>0</v>
      </c>
      <c r="G113" s="72">
        <f t="shared" si="5"/>
        <v>0</v>
      </c>
      <c r="H113" s="27" t="e">
        <f t="shared" si="6"/>
        <v>#DIV/0!</v>
      </c>
      <c r="I113" s="27">
        <f>I114+I116+I118</f>
        <v>0</v>
      </c>
      <c r="J113" s="27">
        <f>J114+J116+J118</f>
        <v>0</v>
      </c>
    </row>
    <row r="114" spans="1:10" ht="13" hidden="1">
      <c r="A114" s="24" t="s">
        <v>202</v>
      </c>
      <c r="B114" s="25" t="s">
        <v>203</v>
      </c>
      <c r="C114" s="26">
        <f>C115</f>
        <v>0</v>
      </c>
      <c r="D114" s="26">
        <f>D115</f>
        <v>0</v>
      </c>
      <c r="E114" s="70">
        <f t="shared" si="4"/>
        <v>0</v>
      </c>
      <c r="F114" s="26">
        <f>F115</f>
        <v>0</v>
      </c>
      <c r="G114" s="70">
        <f t="shared" si="5"/>
        <v>0</v>
      </c>
      <c r="H114" s="26" t="e">
        <f t="shared" si="6"/>
        <v>#DIV/0!</v>
      </c>
      <c r="I114" s="26">
        <f>I115</f>
        <v>0</v>
      </c>
      <c r="J114" s="26">
        <f>J115</f>
        <v>0</v>
      </c>
    </row>
    <row r="115" spans="1:10" ht="13" hidden="1">
      <c r="A115" s="24" t="s">
        <v>204</v>
      </c>
      <c r="B115" s="25" t="s">
        <v>205</v>
      </c>
      <c r="C115" s="26">
        <v>0</v>
      </c>
      <c r="D115" s="26">
        <v>0</v>
      </c>
      <c r="E115" s="70">
        <f t="shared" si="4"/>
        <v>0</v>
      </c>
      <c r="F115" s="26">
        <v>0</v>
      </c>
      <c r="G115" s="70">
        <f t="shared" si="5"/>
        <v>0</v>
      </c>
      <c r="H115" s="26" t="e">
        <f t="shared" si="6"/>
        <v>#DIV/0!</v>
      </c>
      <c r="I115" s="26">
        <v>0</v>
      </c>
      <c r="J115" s="26">
        <v>0</v>
      </c>
    </row>
    <row r="116" spans="1:10" ht="26" hidden="1">
      <c r="A116" s="24" t="s">
        <v>206</v>
      </c>
      <c r="B116" s="25" t="s">
        <v>207</v>
      </c>
      <c r="C116" s="26">
        <f>C117</f>
        <v>0</v>
      </c>
      <c r="D116" s="26">
        <f>D117</f>
        <v>0</v>
      </c>
      <c r="E116" s="70">
        <f t="shared" si="4"/>
        <v>0</v>
      </c>
      <c r="F116" s="26">
        <f>F117</f>
        <v>0</v>
      </c>
      <c r="G116" s="70">
        <f t="shared" si="5"/>
        <v>0</v>
      </c>
      <c r="H116" s="26" t="e">
        <f t="shared" si="6"/>
        <v>#DIV/0!</v>
      </c>
      <c r="I116" s="26">
        <f>I117</f>
        <v>0</v>
      </c>
      <c r="J116" s="26">
        <f>J117</f>
        <v>0</v>
      </c>
    </row>
    <row r="117" spans="1:10" ht="39" hidden="1">
      <c r="A117" s="24" t="s">
        <v>208</v>
      </c>
      <c r="B117" s="25" t="s">
        <v>209</v>
      </c>
      <c r="C117" s="26">
        <v>0</v>
      </c>
      <c r="D117" s="26">
        <v>0</v>
      </c>
      <c r="E117" s="70">
        <f t="shared" si="4"/>
        <v>0</v>
      </c>
      <c r="F117" s="26">
        <v>0</v>
      </c>
      <c r="G117" s="70">
        <f t="shared" si="5"/>
        <v>0</v>
      </c>
      <c r="H117" s="26" t="e">
        <f t="shared" si="6"/>
        <v>#DIV/0!</v>
      </c>
      <c r="I117" s="26">
        <v>0</v>
      </c>
      <c r="J117" s="26">
        <v>0</v>
      </c>
    </row>
    <row r="118" spans="1:10" ht="13" hidden="1">
      <c r="A118" s="24" t="s">
        <v>210</v>
      </c>
      <c r="B118" s="25" t="s">
        <v>211</v>
      </c>
      <c r="C118" s="26">
        <f>C119</f>
        <v>0</v>
      </c>
      <c r="D118" s="26">
        <f>D119</f>
        <v>0</v>
      </c>
      <c r="E118" s="70">
        <f t="shared" si="4"/>
        <v>0</v>
      </c>
      <c r="F118" s="26">
        <f>F119</f>
        <v>0</v>
      </c>
      <c r="G118" s="70">
        <f t="shared" si="5"/>
        <v>0</v>
      </c>
      <c r="H118" s="26" t="e">
        <f t="shared" si="6"/>
        <v>#DIV/0!</v>
      </c>
      <c r="I118" s="26">
        <f>I119</f>
        <v>0</v>
      </c>
      <c r="J118" s="26">
        <f>J119</f>
        <v>0</v>
      </c>
    </row>
    <row r="119" spans="1:10" ht="13" hidden="1">
      <c r="A119" s="24" t="s">
        <v>212</v>
      </c>
      <c r="B119" s="25" t="s">
        <v>213</v>
      </c>
      <c r="C119" s="26">
        <v>0</v>
      </c>
      <c r="D119" s="26">
        <v>0</v>
      </c>
      <c r="E119" s="70">
        <f t="shared" si="4"/>
        <v>0</v>
      </c>
      <c r="F119" s="26">
        <v>0</v>
      </c>
      <c r="G119" s="70">
        <f t="shared" si="5"/>
        <v>0</v>
      </c>
      <c r="H119" s="26" t="e">
        <f t="shared" si="6"/>
        <v>#DIV/0!</v>
      </c>
      <c r="I119" s="26">
        <v>0</v>
      </c>
      <c r="J119" s="26">
        <v>0</v>
      </c>
    </row>
    <row r="120" spans="1:10" ht="26">
      <c r="A120" s="14" t="s">
        <v>214</v>
      </c>
      <c r="B120" s="19" t="s">
        <v>215</v>
      </c>
      <c r="C120" s="16">
        <f>C123+C125+C139+C142+C144+C121+C134</f>
        <v>58451.9</v>
      </c>
      <c r="D120" s="16">
        <f>D123+D125+D139+D142+D144+D121+D134</f>
        <v>58451.9</v>
      </c>
      <c r="E120" s="68">
        <f t="shared" si="4"/>
        <v>0</v>
      </c>
      <c r="F120" s="16">
        <f>F123+F125+F139+F142+F144+F121+F134</f>
        <v>60127.200000000004</v>
      </c>
      <c r="G120" s="68">
        <f t="shared" si="5"/>
        <v>1675.3000000000029</v>
      </c>
      <c r="H120" s="16">
        <f t="shared" si="6"/>
        <v>102.86611726907083</v>
      </c>
      <c r="I120" s="16">
        <f>I123+I125+I139+I142+I144+I121</f>
        <v>0</v>
      </c>
      <c r="J120" s="16">
        <f>J123+J125+J139+J142+J144+J121+J134</f>
        <v>267103.90000000002</v>
      </c>
    </row>
    <row r="121" spans="1:10" ht="52" hidden="1">
      <c r="A121" s="33" t="s">
        <v>216</v>
      </c>
      <c r="B121" s="34" t="s">
        <v>217</v>
      </c>
      <c r="C121" s="16">
        <f>C122</f>
        <v>0</v>
      </c>
      <c r="D121" s="16">
        <f>D122</f>
        <v>0</v>
      </c>
      <c r="E121" s="68">
        <f t="shared" si="4"/>
        <v>0</v>
      </c>
      <c r="F121" s="16">
        <f>F122</f>
        <v>0</v>
      </c>
      <c r="G121" s="68">
        <f t="shared" si="5"/>
        <v>0</v>
      </c>
      <c r="H121" s="16"/>
      <c r="I121" s="16">
        <f>I122</f>
        <v>0</v>
      </c>
      <c r="J121" s="16">
        <f>J122</f>
        <v>0</v>
      </c>
    </row>
    <row r="122" spans="1:10" s="32" customFormat="1" ht="39" hidden="1">
      <c r="A122" s="37" t="s">
        <v>218</v>
      </c>
      <c r="B122" s="45" t="s">
        <v>219</v>
      </c>
      <c r="C122" s="26">
        <v>0</v>
      </c>
      <c r="D122" s="26">
        <v>0</v>
      </c>
      <c r="E122" s="70">
        <f t="shared" si="4"/>
        <v>0</v>
      </c>
      <c r="F122" s="26">
        <v>0</v>
      </c>
      <c r="G122" s="70">
        <f t="shared" si="5"/>
        <v>0</v>
      </c>
      <c r="H122" s="26"/>
      <c r="I122" s="26"/>
      <c r="J122" s="26">
        <v>0</v>
      </c>
    </row>
    <row r="123" spans="1:10" ht="13">
      <c r="A123" s="14" t="s">
        <v>220</v>
      </c>
      <c r="B123" s="15" t="s">
        <v>221</v>
      </c>
      <c r="C123" s="16">
        <f>C124</f>
        <v>0</v>
      </c>
      <c r="D123" s="16">
        <f>D124</f>
        <v>0</v>
      </c>
      <c r="E123" s="68">
        <f t="shared" si="4"/>
        <v>0</v>
      </c>
      <c r="F123" s="16">
        <f>F124</f>
        <v>7</v>
      </c>
      <c r="G123" s="68">
        <f t="shared" si="5"/>
        <v>7</v>
      </c>
      <c r="H123" s="16"/>
      <c r="I123" s="16">
        <f>I124</f>
        <v>0</v>
      </c>
      <c r="J123" s="16">
        <f>J124</f>
        <v>0</v>
      </c>
    </row>
    <row r="124" spans="1:10" ht="26">
      <c r="A124" s="24" t="s">
        <v>222</v>
      </c>
      <c r="B124" s="25" t="s">
        <v>223</v>
      </c>
      <c r="C124" s="26">
        <v>0</v>
      </c>
      <c r="D124" s="26">
        <v>0</v>
      </c>
      <c r="E124" s="70">
        <f t="shared" si="4"/>
        <v>0</v>
      </c>
      <c r="F124" s="26">
        <v>7</v>
      </c>
      <c r="G124" s="70">
        <f t="shared" si="5"/>
        <v>7</v>
      </c>
      <c r="H124" s="26"/>
      <c r="I124" s="26"/>
      <c r="J124" s="26">
        <v>0</v>
      </c>
    </row>
    <row r="125" spans="1:10" ht="57" customHeight="1">
      <c r="A125" s="14" t="s">
        <v>224</v>
      </c>
      <c r="B125" s="15" t="s">
        <v>225</v>
      </c>
      <c r="C125" s="16">
        <f>C126+C128+C130+C132</f>
        <v>53125.8</v>
      </c>
      <c r="D125" s="16">
        <f>D126+D128+D130+D132</f>
        <v>53125.8</v>
      </c>
      <c r="E125" s="68">
        <f t="shared" si="4"/>
        <v>0</v>
      </c>
      <c r="F125" s="16">
        <f>F126+F128+F130+F132</f>
        <v>55317.1</v>
      </c>
      <c r="G125" s="68">
        <f t="shared" si="5"/>
        <v>2191.2999999999956</v>
      </c>
      <c r="H125" s="16">
        <f t="shared" si="6"/>
        <v>104.12473788630005</v>
      </c>
      <c r="I125" s="16">
        <f>I126+I128+I130+I132</f>
        <v>0</v>
      </c>
      <c r="J125" s="16">
        <f>J126+J128+J130+J132</f>
        <v>244249.69999999998</v>
      </c>
    </row>
    <row r="126" spans="1:10" ht="44" customHeight="1">
      <c r="A126" s="39" t="s">
        <v>226</v>
      </c>
      <c r="B126" s="40" t="s">
        <v>227</v>
      </c>
      <c r="C126" s="27">
        <f>C127</f>
        <v>42000</v>
      </c>
      <c r="D126" s="27">
        <f>D127</f>
        <v>42000</v>
      </c>
      <c r="E126" s="72">
        <f t="shared" si="4"/>
        <v>0</v>
      </c>
      <c r="F126" s="27">
        <f>F127</f>
        <v>43856.5</v>
      </c>
      <c r="G126" s="72">
        <f t="shared" si="5"/>
        <v>1856.5</v>
      </c>
      <c r="H126" s="27">
        <f t="shared" si="6"/>
        <v>104.4202380952381</v>
      </c>
      <c r="I126" s="27">
        <f>I127</f>
        <v>0</v>
      </c>
      <c r="J126" s="27">
        <f>J127</f>
        <v>196336.8</v>
      </c>
    </row>
    <row r="127" spans="1:10" ht="55.25" customHeight="1">
      <c r="A127" s="24" t="s">
        <v>228</v>
      </c>
      <c r="B127" s="25" t="s">
        <v>229</v>
      </c>
      <c r="C127" s="31">
        <v>42000</v>
      </c>
      <c r="D127" s="31">
        <v>42000</v>
      </c>
      <c r="E127" s="71">
        <f t="shared" si="4"/>
        <v>0</v>
      </c>
      <c r="F127" s="31">
        <v>43856.5</v>
      </c>
      <c r="G127" s="71">
        <f t="shared" si="5"/>
        <v>1856.5</v>
      </c>
      <c r="H127" s="31">
        <f t="shared" si="6"/>
        <v>104.4202380952381</v>
      </c>
      <c r="I127" s="31"/>
      <c r="J127" s="31">
        <v>196336.8</v>
      </c>
    </row>
    <row r="128" spans="1:10" ht="55.25" customHeight="1">
      <c r="A128" s="21" t="s">
        <v>230</v>
      </c>
      <c r="B128" s="22" t="s">
        <v>231</v>
      </c>
      <c r="C128" s="27">
        <f>C129</f>
        <v>1340</v>
      </c>
      <c r="D128" s="27">
        <f>D129</f>
        <v>1340</v>
      </c>
      <c r="E128" s="72">
        <f t="shared" si="4"/>
        <v>0</v>
      </c>
      <c r="F128" s="27">
        <f>F129</f>
        <v>1684.7</v>
      </c>
      <c r="G128" s="72">
        <f t="shared" si="5"/>
        <v>344.70000000000005</v>
      </c>
      <c r="H128" s="27">
        <f t="shared" si="6"/>
        <v>125.72388059701494</v>
      </c>
      <c r="I128" s="27">
        <f>I129</f>
        <v>0</v>
      </c>
      <c r="J128" s="27">
        <f>J129</f>
        <v>8197</v>
      </c>
    </row>
    <row r="129" spans="1:10" ht="55.25" customHeight="1">
      <c r="A129" s="24" t="s">
        <v>232</v>
      </c>
      <c r="B129" s="25" t="s">
        <v>233</v>
      </c>
      <c r="C129" s="26">
        <v>1340</v>
      </c>
      <c r="D129" s="26">
        <v>1340</v>
      </c>
      <c r="E129" s="70">
        <f t="shared" si="4"/>
        <v>0</v>
      </c>
      <c r="F129" s="26">
        <v>1684.7</v>
      </c>
      <c r="G129" s="70">
        <f t="shared" si="5"/>
        <v>344.70000000000005</v>
      </c>
      <c r="H129" s="26">
        <f t="shared" si="6"/>
        <v>125.72388059701494</v>
      </c>
      <c r="I129" s="26"/>
      <c r="J129" s="26">
        <v>8197</v>
      </c>
    </row>
    <row r="130" spans="1:10" ht="52">
      <c r="A130" s="39" t="s">
        <v>234</v>
      </c>
      <c r="B130" s="40" t="s">
        <v>235</v>
      </c>
      <c r="C130" s="27">
        <f>C131</f>
        <v>342.8</v>
      </c>
      <c r="D130" s="27">
        <f>D131</f>
        <v>342.8</v>
      </c>
      <c r="E130" s="72">
        <f t="shared" si="4"/>
        <v>0</v>
      </c>
      <c r="F130" s="27">
        <f>F131</f>
        <v>757.3</v>
      </c>
      <c r="G130" s="72">
        <f t="shared" si="5"/>
        <v>414.49999999999994</v>
      </c>
      <c r="H130" s="27">
        <f t="shared" si="6"/>
        <v>220.91598599766624</v>
      </c>
      <c r="I130" s="27">
        <f>I131</f>
        <v>0</v>
      </c>
      <c r="J130" s="27">
        <f>J131</f>
        <v>1372.9</v>
      </c>
    </row>
    <row r="131" spans="1:10" ht="39">
      <c r="A131" s="24" t="s">
        <v>236</v>
      </c>
      <c r="B131" s="25" t="s">
        <v>237</v>
      </c>
      <c r="C131" s="26">
        <v>342.8</v>
      </c>
      <c r="D131" s="26">
        <v>342.8</v>
      </c>
      <c r="E131" s="70">
        <f t="shared" si="4"/>
        <v>0</v>
      </c>
      <c r="F131" s="26">
        <v>757.3</v>
      </c>
      <c r="G131" s="70">
        <f t="shared" si="5"/>
        <v>414.49999999999994</v>
      </c>
      <c r="H131" s="26">
        <f t="shared" si="6"/>
        <v>220.91598599766624</v>
      </c>
      <c r="I131" s="26"/>
      <c r="J131" s="26">
        <v>1372.9</v>
      </c>
    </row>
    <row r="132" spans="1:10" ht="29.4" customHeight="1">
      <c r="A132" s="39" t="s">
        <v>238</v>
      </c>
      <c r="B132" s="40" t="s">
        <v>239</v>
      </c>
      <c r="C132" s="23">
        <f>C133</f>
        <v>9443</v>
      </c>
      <c r="D132" s="23">
        <f>D133</f>
        <v>9443</v>
      </c>
      <c r="E132" s="69">
        <f t="shared" si="4"/>
        <v>0</v>
      </c>
      <c r="F132" s="23">
        <f>F133</f>
        <v>9018.6</v>
      </c>
      <c r="G132" s="69">
        <f t="shared" si="5"/>
        <v>-424.39999999999964</v>
      </c>
      <c r="H132" s="23">
        <f t="shared" si="6"/>
        <v>95.505665572381659</v>
      </c>
      <c r="I132" s="23"/>
      <c r="J132" s="23">
        <f>J133</f>
        <v>38343</v>
      </c>
    </row>
    <row r="133" spans="1:10" ht="26">
      <c r="A133" s="24" t="s">
        <v>240</v>
      </c>
      <c r="B133" s="25" t="s">
        <v>241</v>
      </c>
      <c r="C133" s="26">
        <v>9443</v>
      </c>
      <c r="D133" s="26">
        <v>9443</v>
      </c>
      <c r="E133" s="70">
        <f t="shared" si="4"/>
        <v>0</v>
      </c>
      <c r="F133" s="26">
        <v>9018.6</v>
      </c>
      <c r="G133" s="70">
        <f t="shared" si="5"/>
        <v>-424.39999999999964</v>
      </c>
      <c r="H133" s="26">
        <f t="shared" si="6"/>
        <v>95.505665572381659</v>
      </c>
      <c r="I133" s="26"/>
      <c r="J133" s="26">
        <v>38343</v>
      </c>
    </row>
    <row r="134" spans="1:10" s="35" customFormat="1" ht="32" customHeight="1">
      <c r="A134" s="14" t="s">
        <v>242</v>
      </c>
      <c r="B134" s="15" t="s">
        <v>243</v>
      </c>
      <c r="C134" s="16">
        <f>C135+C137</f>
        <v>1349.9</v>
      </c>
      <c r="D134" s="16">
        <f>D135+D137</f>
        <v>1349.9</v>
      </c>
      <c r="E134" s="68">
        <f t="shared" si="4"/>
        <v>0</v>
      </c>
      <c r="F134" s="16">
        <f>F135+F137</f>
        <v>1628.3</v>
      </c>
      <c r="G134" s="68">
        <f t="shared" si="5"/>
        <v>278.39999999999986</v>
      </c>
      <c r="H134" s="16">
        <f t="shared" si="6"/>
        <v>120.62374990740055</v>
      </c>
      <c r="I134" s="16"/>
      <c r="J134" s="16">
        <f>J135+J137</f>
        <v>5429</v>
      </c>
    </row>
    <row r="135" spans="1:10" s="28" customFormat="1" ht="31.25" customHeight="1">
      <c r="A135" s="39" t="s">
        <v>244</v>
      </c>
      <c r="B135" s="40" t="s">
        <v>245</v>
      </c>
      <c r="C135" s="27">
        <f>C136</f>
        <v>1330</v>
      </c>
      <c r="D135" s="27">
        <f>D136</f>
        <v>1330</v>
      </c>
      <c r="E135" s="72">
        <f t="shared" si="4"/>
        <v>0</v>
      </c>
      <c r="F135" s="27">
        <f>F136</f>
        <v>1588.8</v>
      </c>
      <c r="G135" s="72">
        <f t="shared" si="5"/>
        <v>258.79999999999995</v>
      </c>
      <c r="H135" s="27">
        <f t="shared" si="6"/>
        <v>119.45864661654136</v>
      </c>
      <c r="I135" s="27"/>
      <c r="J135" s="27">
        <f>J136</f>
        <v>5348.8</v>
      </c>
    </row>
    <row r="136" spans="1:10" ht="68.400000000000006" customHeight="1">
      <c r="A136" s="24" t="s">
        <v>246</v>
      </c>
      <c r="B136" s="25" t="s">
        <v>247</v>
      </c>
      <c r="C136" s="26">
        <v>1330</v>
      </c>
      <c r="D136" s="26">
        <v>1330</v>
      </c>
      <c r="E136" s="70">
        <f t="shared" si="4"/>
        <v>0</v>
      </c>
      <c r="F136" s="26">
        <v>1588.8</v>
      </c>
      <c r="G136" s="70">
        <f t="shared" si="5"/>
        <v>258.79999999999995</v>
      </c>
      <c r="H136" s="26">
        <f t="shared" si="6"/>
        <v>119.45864661654136</v>
      </c>
      <c r="I136" s="26"/>
      <c r="J136" s="26">
        <v>5348.8</v>
      </c>
    </row>
    <row r="137" spans="1:10" s="28" customFormat="1" ht="29" customHeight="1">
      <c r="A137" s="39" t="s">
        <v>248</v>
      </c>
      <c r="B137" s="40" t="s">
        <v>249</v>
      </c>
      <c r="C137" s="27">
        <f>C138</f>
        <v>19.899999999999999</v>
      </c>
      <c r="D137" s="27">
        <f>D138</f>
        <v>19.899999999999999</v>
      </c>
      <c r="E137" s="72">
        <f t="shared" si="4"/>
        <v>0</v>
      </c>
      <c r="F137" s="27">
        <f>F138</f>
        <v>39.5</v>
      </c>
      <c r="G137" s="72">
        <f t="shared" si="5"/>
        <v>19.600000000000001</v>
      </c>
      <c r="H137" s="27">
        <f t="shared" si="6"/>
        <v>198.4924623115578</v>
      </c>
      <c r="I137" s="27"/>
      <c r="J137" s="27">
        <f>J138</f>
        <v>80.2</v>
      </c>
    </row>
    <row r="138" spans="1:10" ht="56" customHeight="1">
      <c r="A138" s="24" t="s">
        <v>250</v>
      </c>
      <c r="B138" s="25" t="s">
        <v>251</v>
      </c>
      <c r="C138" s="26">
        <v>19.899999999999999</v>
      </c>
      <c r="D138" s="26">
        <v>19.899999999999999</v>
      </c>
      <c r="E138" s="70">
        <f t="shared" si="4"/>
        <v>0</v>
      </c>
      <c r="F138" s="26">
        <v>39.5</v>
      </c>
      <c r="G138" s="70">
        <f t="shared" si="5"/>
        <v>19.600000000000001</v>
      </c>
      <c r="H138" s="26">
        <f t="shared" si="6"/>
        <v>198.4924623115578</v>
      </c>
      <c r="I138" s="26"/>
      <c r="J138" s="26">
        <v>80.2</v>
      </c>
    </row>
    <row r="139" spans="1:10" ht="13">
      <c r="A139" s="46" t="s">
        <v>252</v>
      </c>
      <c r="B139" s="15" t="s">
        <v>253</v>
      </c>
      <c r="C139" s="16">
        <f>C140</f>
        <v>0</v>
      </c>
      <c r="D139" s="16">
        <f>D140</f>
        <v>0</v>
      </c>
      <c r="E139" s="68">
        <f t="shared" si="4"/>
        <v>0</v>
      </c>
      <c r="F139" s="16">
        <f>F140</f>
        <v>0</v>
      </c>
      <c r="G139" s="68">
        <f t="shared" si="5"/>
        <v>0</v>
      </c>
      <c r="H139" s="16"/>
      <c r="I139" s="16">
        <f>I140</f>
        <v>0</v>
      </c>
      <c r="J139" s="16">
        <f>J140</f>
        <v>395.7</v>
      </c>
    </row>
    <row r="140" spans="1:10" ht="31.25" customHeight="1">
      <c r="A140" s="47" t="s">
        <v>254</v>
      </c>
      <c r="B140" s="40" t="s">
        <v>255</v>
      </c>
      <c r="C140" s="27">
        <f>C141</f>
        <v>0</v>
      </c>
      <c r="D140" s="27">
        <f>D141</f>
        <v>0</v>
      </c>
      <c r="E140" s="72">
        <f t="shared" si="4"/>
        <v>0</v>
      </c>
      <c r="F140" s="27">
        <f>F141</f>
        <v>0</v>
      </c>
      <c r="G140" s="72">
        <f t="shared" si="5"/>
        <v>0</v>
      </c>
      <c r="H140" s="27"/>
      <c r="I140" s="27">
        <f>I141</f>
        <v>0</v>
      </c>
      <c r="J140" s="27">
        <f>J141</f>
        <v>395.7</v>
      </c>
    </row>
    <row r="141" spans="1:10" ht="39">
      <c r="A141" s="48" t="s">
        <v>256</v>
      </c>
      <c r="B141" s="25" t="s">
        <v>257</v>
      </c>
      <c r="C141" s="26">
        <v>0</v>
      </c>
      <c r="D141" s="26">
        <v>0</v>
      </c>
      <c r="E141" s="70"/>
      <c r="F141" s="26">
        <v>0</v>
      </c>
      <c r="G141" s="70">
        <f t="shared" si="5"/>
        <v>0</v>
      </c>
      <c r="H141" s="26"/>
      <c r="I141" s="26"/>
      <c r="J141" s="26">
        <v>395.7</v>
      </c>
    </row>
    <row r="142" spans="1:10" ht="52" hidden="1">
      <c r="A142" s="46" t="s">
        <v>258</v>
      </c>
      <c r="B142" s="43" t="s">
        <v>259</v>
      </c>
      <c r="C142" s="26">
        <f>C143</f>
        <v>0</v>
      </c>
      <c r="D142" s="26">
        <f>D143</f>
        <v>0</v>
      </c>
      <c r="E142" s="70">
        <f t="shared" si="4"/>
        <v>0</v>
      </c>
      <c r="F142" s="26">
        <f>F143</f>
        <v>0</v>
      </c>
      <c r="G142" s="70">
        <f t="shared" si="5"/>
        <v>0</v>
      </c>
      <c r="H142" s="26" t="e">
        <f t="shared" si="6"/>
        <v>#DIV/0!</v>
      </c>
      <c r="I142" s="26">
        <f>I143</f>
        <v>0</v>
      </c>
      <c r="J142" s="26">
        <f>J143</f>
        <v>0</v>
      </c>
    </row>
    <row r="143" spans="1:10" ht="52" hidden="1">
      <c r="A143" s="49" t="s">
        <v>260</v>
      </c>
      <c r="B143" s="25" t="s">
        <v>261</v>
      </c>
      <c r="C143" s="26">
        <v>0</v>
      </c>
      <c r="D143" s="26">
        <v>0</v>
      </c>
      <c r="E143" s="70">
        <f t="shared" si="4"/>
        <v>0</v>
      </c>
      <c r="F143" s="26">
        <v>0</v>
      </c>
      <c r="G143" s="70">
        <f t="shared" si="5"/>
        <v>0</v>
      </c>
      <c r="H143" s="26" t="e">
        <f t="shared" si="6"/>
        <v>#DIV/0!</v>
      </c>
      <c r="I143" s="26">
        <v>0</v>
      </c>
      <c r="J143" s="26">
        <v>0</v>
      </c>
    </row>
    <row r="144" spans="1:10" ht="52">
      <c r="A144" s="14" t="s">
        <v>262</v>
      </c>
      <c r="B144" s="43" t="s">
        <v>263</v>
      </c>
      <c r="C144" s="16">
        <f>C147+C145</f>
        <v>3976.2</v>
      </c>
      <c r="D144" s="16">
        <f>D147+D145</f>
        <v>3976.2</v>
      </c>
      <c r="E144" s="68">
        <f t="shared" si="4"/>
        <v>0</v>
      </c>
      <c r="F144" s="16">
        <f>F147+F145</f>
        <v>3174.8</v>
      </c>
      <c r="G144" s="68">
        <f t="shared" si="5"/>
        <v>-801.39999999999964</v>
      </c>
      <c r="H144" s="16">
        <f t="shared" si="6"/>
        <v>79.84507821538152</v>
      </c>
      <c r="I144" s="16">
        <f>I147+I145</f>
        <v>0</v>
      </c>
      <c r="J144" s="16">
        <f>J147+J145</f>
        <v>17029.5</v>
      </c>
    </row>
    <row r="145" spans="1:10" ht="26" hidden="1">
      <c r="A145" s="39" t="s">
        <v>264</v>
      </c>
      <c r="B145" s="22" t="s">
        <v>265</v>
      </c>
      <c r="C145" s="27">
        <f>C146</f>
        <v>0</v>
      </c>
      <c r="D145" s="27">
        <f>D146</f>
        <v>0</v>
      </c>
      <c r="E145" s="72">
        <f t="shared" si="4"/>
        <v>0</v>
      </c>
      <c r="F145" s="27">
        <f>F146</f>
        <v>0</v>
      </c>
      <c r="G145" s="72">
        <f t="shared" si="5"/>
        <v>0</v>
      </c>
      <c r="H145" s="27" t="e">
        <f t="shared" si="6"/>
        <v>#DIV/0!</v>
      </c>
      <c r="I145" s="27">
        <f>I146</f>
        <v>0</v>
      </c>
      <c r="J145" s="27">
        <f>J146</f>
        <v>0</v>
      </c>
    </row>
    <row r="146" spans="1:10" ht="26" hidden="1">
      <c r="A146" s="24" t="s">
        <v>266</v>
      </c>
      <c r="B146" s="30" t="s">
        <v>267</v>
      </c>
      <c r="C146" s="26">
        <v>0</v>
      </c>
      <c r="D146" s="26">
        <v>0</v>
      </c>
      <c r="E146" s="70">
        <f t="shared" si="4"/>
        <v>0</v>
      </c>
      <c r="F146" s="26">
        <v>0</v>
      </c>
      <c r="G146" s="70">
        <f t="shared" si="5"/>
        <v>0</v>
      </c>
      <c r="H146" s="26" t="e">
        <f t="shared" si="6"/>
        <v>#DIV/0!</v>
      </c>
      <c r="I146" s="26"/>
      <c r="J146" s="26">
        <v>0</v>
      </c>
    </row>
    <row r="147" spans="1:10" ht="52">
      <c r="A147" s="50" t="s">
        <v>268</v>
      </c>
      <c r="B147" s="22" t="s">
        <v>269</v>
      </c>
      <c r="C147" s="23">
        <f>C148</f>
        <v>3976.2</v>
      </c>
      <c r="D147" s="23">
        <f>D148</f>
        <v>3976.2</v>
      </c>
      <c r="E147" s="69">
        <f t="shared" ref="E147:E213" si="9">D147-C147</f>
        <v>0</v>
      </c>
      <c r="F147" s="23">
        <f>F148</f>
        <v>3174.8</v>
      </c>
      <c r="G147" s="69">
        <f t="shared" ref="G147:G213" si="10">F147-D147</f>
        <v>-801.39999999999964</v>
      </c>
      <c r="H147" s="23">
        <f t="shared" si="6"/>
        <v>79.84507821538152</v>
      </c>
      <c r="I147" s="23">
        <f>I148</f>
        <v>0</v>
      </c>
      <c r="J147" s="23">
        <f>J148</f>
        <v>17029.5</v>
      </c>
    </row>
    <row r="148" spans="1:10" ht="52">
      <c r="A148" s="51" t="s">
        <v>270</v>
      </c>
      <c r="B148" s="52" t="s">
        <v>271</v>
      </c>
      <c r="C148" s="31">
        <v>3976.2</v>
      </c>
      <c r="D148" s="31">
        <v>3976.2</v>
      </c>
      <c r="E148" s="71">
        <f t="shared" si="9"/>
        <v>0</v>
      </c>
      <c r="F148" s="31">
        <v>3174.8</v>
      </c>
      <c r="G148" s="71">
        <f t="shared" si="10"/>
        <v>-801.39999999999964</v>
      </c>
      <c r="H148" s="31">
        <f t="shared" si="6"/>
        <v>79.84507821538152</v>
      </c>
      <c r="I148" s="31"/>
      <c r="J148" s="31">
        <v>17029.5</v>
      </c>
    </row>
    <row r="149" spans="1:10" ht="13">
      <c r="A149" s="14" t="s">
        <v>272</v>
      </c>
      <c r="B149" s="19" t="s">
        <v>273</v>
      </c>
      <c r="C149" s="16">
        <f>C150+C158</f>
        <v>10008.800000000001</v>
      </c>
      <c r="D149" s="16">
        <f>D150+D158</f>
        <v>10008.800000000001</v>
      </c>
      <c r="E149" s="68">
        <f t="shared" si="9"/>
        <v>0</v>
      </c>
      <c r="F149" s="16">
        <f>F150+F158</f>
        <v>6939.4</v>
      </c>
      <c r="G149" s="68">
        <f t="shared" si="10"/>
        <v>-3069.4000000000015</v>
      </c>
      <c r="H149" s="16">
        <f t="shared" si="6"/>
        <v>69.332986971465104</v>
      </c>
      <c r="I149" s="16" t="e">
        <f>I150+I158</f>
        <v>#REF!</v>
      </c>
      <c r="J149" s="16">
        <f>J150+J158</f>
        <v>39064.1</v>
      </c>
    </row>
    <row r="150" spans="1:10" s="35" customFormat="1" ht="13">
      <c r="A150" s="53" t="s">
        <v>274</v>
      </c>
      <c r="B150" s="54" t="s">
        <v>275</v>
      </c>
      <c r="C150" s="16">
        <f>C151+C152+C153+C154+C156+C157</f>
        <v>10003.6</v>
      </c>
      <c r="D150" s="16">
        <f>D151+D152+D153+D154+D156+D157</f>
        <v>10003.6</v>
      </c>
      <c r="E150" s="68">
        <f t="shared" si="9"/>
        <v>0</v>
      </c>
      <c r="F150" s="16">
        <f>F151+F152+F153+F154+F157</f>
        <v>6939.4</v>
      </c>
      <c r="G150" s="68">
        <f t="shared" si="10"/>
        <v>-3064.2000000000007</v>
      </c>
      <c r="H150" s="16">
        <f t="shared" si="6"/>
        <v>69.369027150225918</v>
      </c>
      <c r="I150" s="16" t="e">
        <f>I151+I152+I153+#REF!+I156+I157</f>
        <v>#REF!</v>
      </c>
      <c r="J150" s="16">
        <f>J151+J152+J153+J156+J157+J154</f>
        <v>39040.799999999996</v>
      </c>
    </row>
    <row r="151" spans="1:10" ht="39">
      <c r="A151" s="51" t="s">
        <v>276</v>
      </c>
      <c r="B151" s="52" t="s">
        <v>277</v>
      </c>
      <c r="C151" s="31">
        <v>200.7</v>
      </c>
      <c r="D151" s="31">
        <v>200.7</v>
      </c>
      <c r="E151" s="71">
        <f t="shared" si="9"/>
        <v>0</v>
      </c>
      <c r="F151" s="31">
        <v>319.89999999999998</v>
      </c>
      <c r="G151" s="71">
        <f t="shared" si="10"/>
        <v>119.19999999999999</v>
      </c>
      <c r="H151" s="31">
        <f t="shared" si="6"/>
        <v>159.39212755356255</v>
      </c>
      <c r="I151" s="31"/>
      <c r="J151" s="31">
        <v>871.5</v>
      </c>
    </row>
    <row r="152" spans="1:10" ht="39" hidden="1">
      <c r="A152" s="51" t="s">
        <v>278</v>
      </c>
      <c r="B152" s="52" t="s">
        <v>279</v>
      </c>
      <c r="C152" s="31">
        <v>0</v>
      </c>
      <c r="D152" s="31">
        <v>0</v>
      </c>
      <c r="E152" s="71">
        <f t="shared" si="9"/>
        <v>0</v>
      </c>
      <c r="F152" s="31">
        <v>0</v>
      </c>
      <c r="G152" s="71">
        <f t="shared" si="10"/>
        <v>0</v>
      </c>
      <c r="H152" s="31"/>
      <c r="I152" s="31"/>
      <c r="J152" s="31">
        <v>0</v>
      </c>
    </row>
    <row r="153" spans="1:10" ht="39">
      <c r="A153" s="51" t="s">
        <v>280</v>
      </c>
      <c r="B153" s="52" t="s">
        <v>281</v>
      </c>
      <c r="C153" s="31">
        <v>8300</v>
      </c>
      <c r="D153" s="31">
        <v>8300</v>
      </c>
      <c r="E153" s="71">
        <f t="shared" si="9"/>
        <v>0</v>
      </c>
      <c r="F153" s="31">
        <v>121.6</v>
      </c>
      <c r="G153" s="71">
        <f t="shared" si="10"/>
        <v>-8178.4</v>
      </c>
      <c r="H153" s="31">
        <f t="shared" ref="H153:H217" si="11">F153/D153*100</f>
        <v>1.4650602409638553</v>
      </c>
      <c r="I153" s="31"/>
      <c r="J153" s="31">
        <v>31284</v>
      </c>
    </row>
    <row r="154" spans="1:10" ht="13">
      <c r="A154" s="51" t="s">
        <v>282</v>
      </c>
      <c r="B154" s="52" t="s">
        <v>283</v>
      </c>
      <c r="C154" s="31">
        <f>C155</f>
        <v>1500</v>
      </c>
      <c r="D154" s="31">
        <f>D155+D156</f>
        <v>1500</v>
      </c>
      <c r="E154" s="71">
        <f t="shared" si="9"/>
        <v>0</v>
      </c>
      <c r="F154" s="31">
        <f>F155+F156</f>
        <v>6497.9</v>
      </c>
      <c r="G154" s="71">
        <f t="shared" si="10"/>
        <v>4997.8999999999996</v>
      </c>
      <c r="H154" s="31">
        <f t="shared" si="11"/>
        <v>433.19333333333327</v>
      </c>
      <c r="I154" s="31"/>
      <c r="J154" s="31">
        <f>J155</f>
        <v>6668.2</v>
      </c>
    </row>
    <row r="155" spans="1:10" ht="39">
      <c r="A155" s="51" t="s">
        <v>284</v>
      </c>
      <c r="B155" s="52" t="s">
        <v>285</v>
      </c>
      <c r="C155" s="31">
        <v>1500</v>
      </c>
      <c r="D155" s="31">
        <v>1500</v>
      </c>
      <c r="E155" s="71">
        <f t="shared" si="9"/>
        <v>0</v>
      </c>
      <c r="F155" s="31">
        <v>5715.9</v>
      </c>
      <c r="G155" s="71">
        <f t="shared" si="10"/>
        <v>4215.8999999999996</v>
      </c>
      <c r="H155" s="31">
        <f t="shared" si="11"/>
        <v>381.05999999999995</v>
      </c>
      <c r="I155" s="31"/>
      <c r="J155" s="31">
        <v>6668.2</v>
      </c>
    </row>
    <row r="156" spans="1:10" ht="39">
      <c r="A156" s="51" t="s">
        <v>567</v>
      </c>
      <c r="B156" s="52" t="s">
        <v>655</v>
      </c>
      <c r="C156" s="31">
        <v>0</v>
      </c>
      <c r="D156" s="31">
        <v>0</v>
      </c>
      <c r="E156" s="71">
        <f t="shared" si="9"/>
        <v>0</v>
      </c>
      <c r="F156" s="31">
        <v>782</v>
      </c>
      <c r="G156" s="71">
        <f t="shared" si="10"/>
        <v>782</v>
      </c>
      <c r="H156" s="31"/>
      <c r="I156" s="31"/>
      <c r="J156" s="31">
        <v>0</v>
      </c>
    </row>
    <row r="157" spans="1:10" ht="58.25" customHeight="1">
      <c r="A157" s="51" t="s">
        <v>286</v>
      </c>
      <c r="B157" s="52" t="s">
        <v>287</v>
      </c>
      <c r="C157" s="31">
        <v>2.9</v>
      </c>
      <c r="D157" s="31">
        <v>2.9</v>
      </c>
      <c r="E157" s="71">
        <f t="shared" si="9"/>
        <v>0</v>
      </c>
      <c r="F157" s="31">
        <v>0</v>
      </c>
      <c r="G157" s="71">
        <f t="shared" si="10"/>
        <v>-2.9</v>
      </c>
      <c r="H157" s="31">
        <f t="shared" si="11"/>
        <v>0</v>
      </c>
      <c r="I157" s="31"/>
      <c r="J157" s="31">
        <v>217.1</v>
      </c>
    </row>
    <row r="158" spans="1:10" s="35" customFormat="1" ht="13">
      <c r="A158" s="14" t="s">
        <v>288</v>
      </c>
      <c r="B158" s="15" t="s">
        <v>289</v>
      </c>
      <c r="C158" s="44">
        <f>C159</f>
        <v>5.2</v>
      </c>
      <c r="D158" s="44">
        <f>D159</f>
        <v>5.2</v>
      </c>
      <c r="E158" s="73">
        <f t="shared" si="9"/>
        <v>0</v>
      </c>
      <c r="F158" s="44">
        <f>F159</f>
        <v>0</v>
      </c>
      <c r="G158" s="73">
        <f t="shared" si="10"/>
        <v>-5.2</v>
      </c>
      <c r="H158" s="44">
        <f t="shared" si="11"/>
        <v>0</v>
      </c>
      <c r="I158" s="16">
        <f>I159</f>
        <v>0</v>
      </c>
      <c r="J158" s="44">
        <f>J159</f>
        <v>23.3</v>
      </c>
    </row>
    <row r="159" spans="1:10" s="28" customFormat="1" ht="26">
      <c r="A159" s="24" t="s">
        <v>290</v>
      </c>
      <c r="B159" s="25" t="s">
        <v>291</v>
      </c>
      <c r="C159" s="26">
        <v>5.2</v>
      </c>
      <c r="D159" s="26">
        <v>5.2</v>
      </c>
      <c r="E159" s="70">
        <f t="shared" si="9"/>
        <v>0</v>
      </c>
      <c r="F159" s="26">
        <v>0</v>
      </c>
      <c r="G159" s="70">
        <f t="shared" si="10"/>
        <v>-5.2</v>
      </c>
      <c r="H159" s="31">
        <f t="shared" si="11"/>
        <v>0</v>
      </c>
      <c r="I159" s="26"/>
      <c r="J159" s="26">
        <v>23.3</v>
      </c>
    </row>
    <row r="160" spans="1:10" s="28" customFormat="1" ht="26">
      <c r="A160" s="14" t="s">
        <v>292</v>
      </c>
      <c r="B160" s="15" t="s">
        <v>293</v>
      </c>
      <c r="C160" s="16">
        <f>C161+C163</f>
        <v>6837.0999999999995</v>
      </c>
      <c r="D160" s="16">
        <f>D161+D163</f>
        <v>6837.0999999999995</v>
      </c>
      <c r="E160" s="68">
        <f t="shared" si="9"/>
        <v>0</v>
      </c>
      <c r="F160" s="16">
        <f>F161+F163</f>
        <v>44961.799999999996</v>
      </c>
      <c r="G160" s="68">
        <f t="shared" si="10"/>
        <v>38124.699999999997</v>
      </c>
      <c r="H160" s="16">
        <f t="shared" si="11"/>
        <v>657.61507071711685</v>
      </c>
      <c r="I160" s="16">
        <f>I161+I163</f>
        <v>0</v>
      </c>
      <c r="J160" s="16">
        <f>J161+J163</f>
        <v>62190.099999999991</v>
      </c>
    </row>
    <row r="161" spans="1:10" s="35" customFormat="1" ht="13">
      <c r="A161" s="42" t="s">
        <v>294</v>
      </c>
      <c r="B161" s="43" t="s">
        <v>295</v>
      </c>
      <c r="C161" s="16">
        <f>C162</f>
        <v>6536.4</v>
      </c>
      <c r="D161" s="16">
        <f>D162</f>
        <v>6536.4</v>
      </c>
      <c r="E161" s="68">
        <f t="shared" si="9"/>
        <v>0</v>
      </c>
      <c r="F161" s="16">
        <f>F162</f>
        <v>1921.1</v>
      </c>
      <c r="G161" s="68">
        <f t="shared" si="10"/>
        <v>-4615.2999999999993</v>
      </c>
      <c r="H161" s="16">
        <f t="shared" si="11"/>
        <v>29.390796156905942</v>
      </c>
      <c r="I161" s="16">
        <f>I162</f>
        <v>0</v>
      </c>
      <c r="J161" s="16">
        <f>J162</f>
        <v>12596.1</v>
      </c>
    </row>
    <row r="162" spans="1:10" ht="26">
      <c r="A162" s="24" t="s">
        <v>296</v>
      </c>
      <c r="B162" s="25" t="s">
        <v>297</v>
      </c>
      <c r="C162" s="26">
        <v>6536.4</v>
      </c>
      <c r="D162" s="26">
        <v>6536.4</v>
      </c>
      <c r="E162" s="70">
        <f t="shared" si="9"/>
        <v>0</v>
      </c>
      <c r="F162" s="26">
        <v>1921.1</v>
      </c>
      <c r="G162" s="70">
        <f t="shared" si="10"/>
        <v>-4615.2999999999993</v>
      </c>
      <c r="H162" s="26">
        <f t="shared" si="11"/>
        <v>29.390796156905942</v>
      </c>
      <c r="I162" s="26"/>
      <c r="J162" s="26">
        <v>12596.1</v>
      </c>
    </row>
    <row r="163" spans="1:10" s="35" customFormat="1" ht="13">
      <c r="A163" s="42" t="s">
        <v>298</v>
      </c>
      <c r="B163" s="43" t="s">
        <v>299</v>
      </c>
      <c r="C163" s="16">
        <f>C164+C166</f>
        <v>300.7</v>
      </c>
      <c r="D163" s="16">
        <f>D164+D166</f>
        <v>300.7</v>
      </c>
      <c r="E163" s="68">
        <f t="shared" si="9"/>
        <v>0</v>
      </c>
      <c r="F163" s="16">
        <f>F164+F166</f>
        <v>43040.7</v>
      </c>
      <c r="G163" s="68">
        <f t="shared" si="10"/>
        <v>42740</v>
      </c>
      <c r="H163" s="16">
        <f t="shared" si="11"/>
        <v>14313.501829065513</v>
      </c>
      <c r="I163" s="16">
        <f>I164+I166</f>
        <v>0</v>
      </c>
      <c r="J163" s="16">
        <f>J164+J166</f>
        <v>49593.999999999993</v>
      </c>
    </row>
    <row r="164" spans="1:10" s="28" customFormat="1" ht="26">
      <c r="A164" s="39" t="s">
        <v>300</v>
      </c>
      <c r="B164" s="40" t="s">
        <v>301</v>
      </c>
      <c r="C164" s="27">
        <f>C165</f>
        <v>258.39999999999998</v>
      </c>
      <c r="D164" s="27">
        <f>D165</f>
        <v>258.39999999999998</v>
      </c>
      <c r="E164" s="72">
        <f t="shared" si="9"/>
        <v>0</v>
      </c>
      <c r="F164" s="27">
        <f>F165</f>
        <v>117.2</v>
      </c>
      <c r="G164" s="72">
        <f t="shared" si="10"/>
        <v>-141.19999999999999</v>
      </c>
      <c r="H164" s="27">
        <f t="shared" si="11"/>
        <v>45.356037151702793</v>
      </c>
      <c r="I164" s="27">
        <f>I165</f>
        <v>0</v>
      </c>
      <c r="J164" s="27">
        <f>J165</f>
        <v>1033.7</v>
      </c>
    </row>
    <row r="165" spans="1:10" ht="26">
      <c r="A165" s="24" t="s">
        <v>302</v>
      </c>
      <c r="B165" s="25" t="s">
        <v>303</v>
      </c>
      <c r="C165" s="26">
        <v>258.39999999999998</v>
      </c>
      <c r="D165" s="26">
        <v>258.39999999999998</v>
      </c>
      <c r="E165" s="70">
        <f t="shared" si="9"/>
        <v>0</v>
      </c>
      <c r="F165" s="26">
        <v>117.2</v>
      </c>
      <c r="G165" s="70">
        <f t="shared" si="10"/>
        <v>-141.19999999999999</v>
      </c>
      <c r="H165" s="26">
        <f t="shared" si="11"/>
        <v>45.356037151702793</v>
      </c>
      <c r="I165" s="26"/>
      <c r="J165" s="26">
        <v>1033.7</v>
      </c>
    </row>
    <row r="166" spans="1:10" s="28" customFormat="1" ht="13">
      <c r="A166" s="39" t="s">
        <v>304</v>
      </c>
      <c r="B166" s="40" t="s">
        <v>305</v>
      </c>
      <c r="C166" s="27">
        <f>SUM(C167:C170)</f>
        <v>42.3</v>
      </c>
      <c r="D166" s="27">
        <f>SUM(D167:D170)</f>
        <v>42.3</v>
      </c>
      <c r="E166" s="72">
        <f t="shared" si="9"/>
        <v>0</v>
      </c>
      <c r="F166" s="27">
        <f>SUM(F167:F170)</f>
        <v>42923.5</v>
      </c>
      <c r="G166" s="72">
        <f t="shared" si="10"/>
        <v>42881.2</v>
      </c>
      <c r="H166" s="27">
        <f t="shared" si="11"/>
        <v>101473.99527186761</v>
      </c>
      <c r="I166" s="27">
        <f>I167</f>
        <v>0</v>
      </c>
      <c r="J166" s="27">
        <f>J167+J168+J169+J170</f>
        <v>48560.299999999996</v>
      </c>
    </row>
    <row r="167" spans="1:10" ht="52">
      <c r="A167" s="24" t="s">
        <v>580</v>
      </c>
      <c r="B167" s="25" t="s">
        <v>578</v>
      </c>
      <c r="C167" s="26">
        <v>0</v>
      </c>
      <c r="D167" s="26">
        <v>0</v>
      </c>
      <c r="E167" s="70">
        <f t="shared" si="9"/>
        <v>0</v>
      </c>
      <c r="F167" s="26">
        <v>41988</v>
      </c>
      <c r="G167" s="70">
        <f t="shared" si="10"/>
        <v>41988</v>
      </c>
      <c r="H167" s="26"/>
      <c r="I167" s="26"/>
      <c r="J167" s="26">
        <v>42003.1</v>
      </c>
    </row>
    <row r="168" spans="1:10" ht="65">
      <c r="A168" s="24" t="s">
        <v>581</v>
      </c>
      <c r="B168" s="25" t="s">
        <v>579</v>
      </c>
      <c r="C168" s="26"/>
      <c r="D168" s="26"/>
      <c r="E168" s="70"/>
      <c r="F168" s="26">
        <v>15.1</v>
      </c>
      <c r="G168" s="70"/>
      <c r="H168" s="26"/>
      <c r="I168" s="26"/>
      <c r="J168" s="26"/>
    </row>
    <row r="169" spans="1:10" ht="39">
      <c r="A169" s="24" t="s">
        <v>584</v>
      </c>
      <c r="B169" s="25" t="s">
        <v>582</v>
      </c>
      <c r="C169" s="26">
        <v>42.3</v>
      </c>
      <c r="D169" s="26">
        <v>42.3</v>
      </c>
      <c r="E169" s="70"/>
      <c r="F169" s="26">
        <v>664.4</v>
      </c>
      <c r="G169" s="70"/>
      <c r="H169" s="26">
        <f t="shared" si="11"/>
        <v>1570.6855791962175</v>
      </c>
      <c r="I169" s="26"/>
      <c r="J169" s="26">
        <v>6222.7</v>
      </c>
    </row>
    <row r="170" spans="1:10" ht="52">
      <c r="A170" s="24" t="s">
        <v>585</v>
      </c>
      <c r="B170" s="25" t="s">
        <v>583</v>
      </c>
      <c r="C170" s="26"/>
      <c r="D170" s="26"/>
      <c r="E170" s="70"/>
      <c r="F170" s="26">
        <v>256</v>
      </c>
      <c r="G170" s="70"/>
      <c r="H170" s="26"/>
      <c r="I170" s="26"/>
      <c r="J170" s="26">
        <v>334.5</v>
      </c>
    </row>
    <row r="171" spans="1:10" ht="13.25" customHeight="1">
      <c r="A171" s="14" t="s">
        <v>306</v>
      </c>
      <c r="B171" s="19" t="s">
        <v>307</v>
      </c>
      <c r="C171" s="16">
        <f>C172+C174+C182+C187</f>
        <v>11013.7</v>
      </c>
      <c r="D171" s="16">
        <f>D172+D174+D182+D187</f>
        <v>11013.7</v>
      </c>
      <c r="E171" s="68">
        <f t="shared" si="9"/>
        <v>0</v>
      </c>
      <c r="F171" s="16">
        <f>F172+F174+F182+F187</f>
        <v>5519.1000000000013</v>
      </c>
      <c r="G171" s="68">
        <f t="shared" si="10"/>
        <v>-5494.5999999999995</v>
      </c>
      <c r="H171" s="16">
        <f t="shared" si="11"/>
        <v>50.111225110544147</v>
      </c>
      <c r="I171" s="16">
        <f>I172+I174+I182</f>
        <v>0</v>
      </c>
      <c r="J171" s="16">
        <f>J172+J174+J182+J187</f>
        <v>64263.1</v>
      </c>
    </row>
    <row r="172" spans="1:10" s="35" customFormat="1" ht="13">
      <c r="A172" s="18" t="s">
        <v>308</v>
      </c>
      <c r="B172" s="19" t="s">
        <v>309</v>
      </c>
      <c r="C172" s="16">
        <f>C173</f>
        <v>0</v>
      </c>
      <c r="D172" s="16">
        <f>D173</f>
        <v>0</v>
      </c>
      <c r="E172" s="68">
        <f t="shared" si="9"/>
        <v>0</v>
      </c>
      <c r="F172" s="16">
        <f>F173</f>
        <v>258.60000000000002</v>
      </c>
      <c r="G172" s="68">
        <f t="shared" si="10"/>
        <v>258.60000000000002</v>
      </c>
      <c r="H172" s="16"/>
      <c r="I172" s="16">
        <f>I173</f>
        <v>0</v>
      </c>
      <c r="J172" s="16">
        <f>J173</f>
        <v>842.2</v>
      </c>
    </row>
    <row r="173" spans="1:10" ht="13">
      <c r="A173" s="49" t="s">
        <v>310</v>
      </c>
      <c r="B173" s="55" t="s">
        <v>311</v>
      </c>
      <c r="C173" s="26">
        <v>0</v>
      </c>
      <c r="D173" s="26">
        <v>0</v>
      </c>
      <c r="E173" s="70">
        <f t="shared" si="9"/>
        <v>0</v>
      </c>
      <c r="F173" s="26">
        <v>258.60000000000002</v>
      </c>
      <c r="G173" s="70">
        <f t="shared" si="10"/>
        <v>258.60000000000002</v>
      </c>
      <c r="H173" s="31"/>
      <c r="I173" s="26"/>
      <c r="J173" s="26">
        <v>842.2</v>
      </c>
    </row>
    <row r="174" spans="1:10" s="35" customFormat="1" ht="52">
      <c r="A174" s="18" t="s">
        <v>312</v>
      </c>
      <c r="B174" s="19" t="s">
        <v>313</v>
      </c>
      <c r="C174" s="16">
        <f>C175+C180</f>
        <v>9563.7000000000007</v>
      </c>
      <c r="D174" s="16">
        <f>D175+D180</f>
        <v>9563.7000000000007</v>
      </c>
      <c r="E174" s="68">
        <f t="shared" si="9"/>
        <v>0</v>
      </c>
      <c r="F174" s="16">
        <f>F175+F180</f>
        <v>4986.6000000000004</v>
      </c>
      <c r="G174" s="68">
        <f t="shared" si="10"/>
        <v>-4577.1000000000004</v>
      </c>
      <c r="H174" s="16">
        <f t="shared" si="11"/>
        <v>52.140907807647665</v>
      </c>
      <c r="I174" s="16">
        <f>I175+I180</f>
        <v>0</v>
      </c>
      <c r="J174" s="16">
        <f>J175+J180</f>
        <v>50109.1</v>
      </c>
    </row>
    <row r="175" spans="1:10" s="28" customFormat="1" ht="57.65" customHeight="1">
      <c r="A175" s="56" t="s">
        <v>314</v>
      </c>
      <c r="B175" s="57" t="s">
        <v>315</v>
      </c>
      <c r="C175" s="27">
        <f>C177+C176</f>
        <v>9563.7000000000007</v>
      </c>
      <c r="D175" s="27">
        <f>D177+D176</f>
        <v>9563.7000000000007</v>
      </c>
      <c r="E175" s="72">
        <f t="shared" si="9"/>
        <v>0</v>
      </c>
      <c r="F175" s="27">
        <f>F177+F176</f>
        <v>4986.6000000000004</v>
      </c>
      <c r="G175" s="72">
        <f t="shared" si="10"/>
        <v>-4577.1000000000004</v>
      </c>
      <c r="H175" s="27">
        <f t="shared" si="11"/>
        <v>52.140907807647665</v>
      </c>
      <c r="I175" s="27">
        <f>I178+I177</f>
        <v>0</v>
      </c>
      <c r="J175" s="27">
        <f>J177+J176</f>
        <v>50107</v>
      </c>
    </row>
    <row r="176" spans="1:10" s="28" customFormat="1" ht="56" customHeight="1">
      <c r="A176" s="49" t="s">
        <v>316</v>
      </c>
      <c r="B176" s="55" t="s">
        <v>317</v>
      </c>
      <c r="C176" s="31"/>
      <c r="D176" s="31"/>
      <c r="E176" s="71">
        <f t="shared" si="9"/>
        <v>0</v>
      </c>
      <c r="F176" s="31">
        <v>32.6</v>
      </c>
      <c r="G176" s="71">
        <f t="shared" si="10"/>
        <v>32.6</v>
      </c>
      <c r="H176" s="31"/>
      <c r="I176" s="31"/>
      <c r="J176" s="31"/>
    </row>
    <row r="177" spans="1:10" ht="59" customHeight="1">
      <c r="A177" s="49" t="s">
        <v>318</v>
      </c>
      <c r="B177" s="55" t="s">
        <v>319</v>
      </c>
      <c r="C177" s="26">
        <f>C178+C179</f>
        <v>9563.7000000000007</v>
      </c>
      <c r="D177" s="26">
        <f t="shared" ref="D177:F177" si="12">D178+D179</f>
        <v>9563.7000000000007</v>
      </c>
      <c r="E177" s="26">
        <f t="shared" si="12"/>
        <v>0</v>
      </c>
      <c r="F177" s="26">
        <f t="shared" si="12"/>
        <v>4954</v>
      </c>
      <c r="G177" s="70">
        <f t="shared" si="10"/>
        <v>-4609.7000000000007</v>
      </c>
      <c r="H177" s="27">
        <f t="shared" si="11"/>
        <v>51.80003555109424</v>
      </c>
      <c r="I177" s="26"/>
      <c r="J177" s="26">
        <f>J178+J179</f>
        <v>50107</v>
      </c>
    </row>
    <row r="178" spans="1:10" ht="78">
      <c r="A178" s="49" t="s">
        <v>320</v>
      </c>
      <c r="B178" s="55" t="s">
        <v>586</v>
      </c>
      <c r="C178" s="26">
        <v>5866</v>
      </c>
      <c r="D178" s="26">
        <v>5866</v>
      </c>
      <c r="E178" s="70">
        <f t="shared" si="9"/>
        <v>0</v>
      </c>
      <c r="F178" s="26">
        <v>1702.4</v>
      </c>
      <c r="G178" s="70">
        <f t="shared" si="10"/>
        <v>-4163.6000000000004</v>
      </c>
      <c r="H178" s="26">
        <f t="shared" si="11"/>
        <v>29.021479713603821</v>
      </c>
      <c r="I178" s="26"/>
      <c r="J178" s="26">
        <v>30918.7</v>
      </c>
    </row>
    <row r="179" spans="1:10" ht="78">
      <c r="A179" s="49" t="s">
        <v>321</v>
      </c>
      <c r="B179" s="55" t="s">
        <v>587</v>
      </c>
      <c r="C179" s="26">
        <v>3697.7</v>
      </c>
      <c r="D179" s="26">
        <v>3697.7</v>
      </c>
      <c r="E179" s="70">
        <f t="shared" si="9"/>
        <v>0</v>
      </c>
      <c r="F179" s="26">
        <v>3251.6</v>
      </c>
      <c r="G179" s="70">
        <f t="shared" si="10"/>
        <v>-446.09999999999991</v>
      </c>
      <c r="H179" s="26">
        <f t="shared" si="11"/>
        <v>87.93574384076588</v>
      </c>
      <c r="I179" s="26"/>
      <c r="J179" s="26">
        <v>19188.3</v>
      </c>
    </row>
    <row r="180" spans="1:10" s="28" customFormat="1" ht="58.25" customHeight="1">
      <c r="A180" s="56" t="s">
        <v>322</v>
      </c>
      <c r="B180" s="57" t="s">
        <v>323</v>
      </c>
      <c r="C180" s="27">
        <f>C181</f>
        <v>0</v>
      </c>
      <c r="D180" s="27">
        <f>D181</f>
        <v>0</v>
      </c>
      <c r="E180" s="72">
        <f t="shared" si="9"/>
        <v>0</v>
      </c>
      <c r="F180" s="27">
        <f>F181</f>
        <v>0</v>
      </c>
      <c r="G180" s="72">
        <f t="shared" si="10"/>
        <v>0</v>
      </c>
      <c r="H180" s="23"/>
      <c r="I180" s="27">
        <f>I181</f>
        <v>0</v>
      </c>
      <c r="J180" s="27">
        <f>J181</f>
        <v>2.1</v>
      </c>
    </row>
    <row r="181" spans="1:10" ht="52">
      <c r="A181" s="49" t="s">
        <v>324</v>
      </c>
      <c r="B181" s="55" t="s">
        <v>325</v>
      </c>
      <c r="C181" s="26">
        <v>0</v>
      </c>
      <c r="D181" s="26">
        <v>0</v>
      </c>
      <c r="E181" s="70"/>
      <c r="F181" s="26">
        <v>0</v>
      </c>
      <c r="G181" s="70">
        <f t="shared" si="10"/>
        <v>0</v>
      </c>
      <c r="H181" s="26"/>
      <c r="I181" s="26"/>
      <c r="J181" s="26">
        <v>2.1</v>
      </c>
    </row>
    <row r="182" spans="1:10" s="35" customFormat="1" ht="26">
      <c r="A182" s="58" t="s">
        <v>326</v>
      </c>
      <c r="B182" s="59" t="s">
        <v>327</v>
      </c>
      <c r="C182" s="44">
        <f>C183+C185</f>
        <v>1450</v>
      </c>
      <c r="D182" s="44">
        <f>D183+D185</f>
        <v>1450</v>
      </c>
      <c r="E182" s="73">
        <f t="shared" si="9"/>
        <v>0</v>
      </c>
      <c r="F182" s="44">
        <f>F183+F185</f>
        <v>188.3</v>
      </c>
      <c r="G182" s="73">
        <f t="shared" si="10"/>
        <v>-1261.7</v>
      </c>
      <c r="H182" s="44">
        <f t="shared" si="11"/>
        <v>12.986206896551725</v>
      </c>
      <c r="I182" s="44">
        <f>I183</f>
        <v>0</v>
      </c>
      <c r="J182" s="44">
        <f>J183+J185</f>
        <v>13232.7</v>
      </c>
    </row>
    <row r="183" spans="1:10" s="28" customFormat="1" ht="26">
      <c r="A183" s="50" t="s">
        <v>328</v>
      </c>
      <c r="B183" s="60" t="s">
        <v>329</v>
      </c>
      <c r="C183" s="27">
        <f>C184</f>
        <v>1450</v>
      </c>
      <c r="D183" s="27">
        <f>D184</f>
        <v>1450</v>
      </c>
      <c r="E183" s="72">
        <f t="shared" si="9"/>
        <v>0</v>
      </c>
      <c r="F183" s="27">
        <f>F184</f>
        <v>169</v>
      </c>
      <c r="G183" s="72">
        <f t="shared" si="10"/>
        <v>-1281</v>
      </c>
      <c r="H183" s="27">
        <f t="shared" si="11"/>
        <v>11.655172413793103</v>
      </c>
      <c r="I183" s="27">
        <f>I184</f>
        <v>0</v>
      </c>
      <c r="J183" s="27">
        <f>J184</f>
        <v>13232.7</v>
      </c>
    </row>
    <row r="184" spans="1:10" ht="26">
      <c r="A184" s="61" t="s">
        <v>330</v>
      </c>
      <c r="B184" s="55" t="s">
        <v>331</v>
      </c>
      <c r="C184" s="26">
        <v>1450</v>
      </c>
      <c r="D184" s="26">
        <v>1450</v>
      </c>
      <c r="E184" s="70">
        <f t="shared" si="9"/>
        <v>0</v>
      </c>
      <c r="F184" s="26">
        <v>169</v>
      </c>
      <c r="G184" s="70">
        <f t="shared" si="10"/>
        <v>-1281</v>
      </c>
      <c r="H184" s="26">
        <f t="shared" si="11"/>
        <v>11.655172413793103</v>
      </c>
      <c r="I184" s="26"/>
      <c r="J184" s="26">
        <v>13232.7</v>
      </c>
    </row>
    <row r="185" spans="1:10" s="28" customFormat="1" ht="42" customHeight="1">
      <c r="A185" s="50" t="s">
        <v>332</v>
      </c>
      <c r="B185" s="60" t="s">
        <v>333</v>
      </c>
      <c r="C185" s="27">
        <f>C186</f>
        <v>0</v>
      </c>
      <c r="D185" s="27">
        <f>D186</f>
        <v>0</v>
      </c>
      <c r="E185" s="72">
        <f t="shared" si="9"/>
        <v>0</v>
      </c>
      <c r="F185" s="27">
        <f>F186</f>
        <v>19.3</v>
      </c>
      <c r="G185" s="72">
        <f t="shared" si="10"/>
        <v>19.3</v>
      </c>
      <c r="H185" s="27"/>
      <c r="I185" s="27"/>
      <c r="J185" s="27">
        <f>J186</f>
        <v>0</v>
      </c>
    </row>
    <row r="186" spans="1:10" ht="39">
      <c r="A186" s="61" t="s">
        <v>334</v>
      </c>
      <c r="B186" s="55" t="s">
        <v>335</v>
      </c>
      <c r="C186" s="26">
        <v>0</v>
      </c>
      <c r="D186" s="26">
        <v>0</v>
      </c>
      <c r="E186" s="70">
        <f t="shared" si="9"/>
        <v>0</v>
      </c>
      <c r="F186" s="26">
        <v>19.3</v>
      </c>
      <c r="G186" s="70">
        <f t="shared" si="10"/>
        <v>19.3</v>
      </c>
      <c r="H186" s="26"/>
      <c r="I186" s="26"/>
      <c r="J186" s="26">
        <v>0</v>
      </c>
    </row>
    <row r="187" spans="1:10" ht="52">
      <c r="A187" s="58" t="s">
        <v>336</v>
      </c>
      <c r="B187" s="59" t="s">
        <v>337</v>
      </c>
      <c r="C187" s="44">
        <f>C188</f>
        <v>0</v>
      </c>
      <c r="D187" s="44">
        <f>D188</f>
        <v>0</v>
      </c>
      <c r="E187" s="73">
        <f t="shared" si="9"/>
        <v>0</v>
      </c>
      <c r="F187" s="44">
        <f>F188</f>
        <v>85.6</v>
      </c>
      <c r="G187" s="73">
        <f t="shared" si="10"/>
        <v>85.6</v>
      </c>
      <c r="H187" s="44"/>
      <c r="I187" s="26"/>
      <c r="J187" s="44">
        <f>J188</f>
        <v>79.099999999999994</v>
      </c>
    </row>
    <row r="188" spans="1:10" s="28" customFormat="1" ht="45" customHeight="1">
      <c r="A188" s="50" t="s">
        <v>338</v>
      </c>
      <c r="B188" s="57" t="s">
        <v>339</v>
      </c>
      <c r="C188" s="27">
        <f>C189</f>
        <v>0</v>
      </c>
      <c r="D188" s="27">
        <f>D189</f>
        <v>0</v>
      </c>
      <c r="E188" s="72">
        <f t="shared" si="9"/>
        <v>0</v>
      </c>
      <c r="F188" s="27">
        <f>F189</f>
        <v>85.6</v>
      </c>
      <c r="G188" s="72">
        <f t="shared" si="10"/>
        <v>85.6</v>
      </c>
      <c r="H188" s="26"/>
      <c r="I188" s="27"/>
      <c r="J188" s="27">
        <f>J189</f>
        <v>79.099999999999994</v>
      </c>
    </row>
    <row r="189" spans="1:10" ht="56.4" customHeight="1">
      <c r="A189" s="61" t="s">
        <v>340</v>
      </c>
      <c r="B189" s="55" t="s">
        <v>341</v>
      </c>
      <c r="C189" s="26">
        <v>0</v>
      </c>
      <c r="D189" s="26">
        <v>0</v>
      </c>
      <c r="E189" s="70">
        <f t="shared" si="9"/>
        <v>0</v>
      </c>
      <c r="F189" s="26">
        <v>85.6</v>
      </c>
      <c r="G189" s="70">
        <f t="shared" si="10"/>
        <v>85.6</v>
      </c>
      <c r="H189" s="26"/>
      <c r="I189" s="26"/>
      <c r="J189" s="26">
        <v>79.099999999999994</v>
      </c>
    </row>
    <row r="190" spans="1:10" ht="13" hidden="1">
      <c r="A190" s="14" t="s">
        <v>342</v>
      </c>
      <c r="B190" s="19" t="s">
        <v>343</v>
      </c>
      <c r="C190" s="16">
        <f>C191</f>
        <v>0</v>
      </c>
      <c r="D190" s="16">
        <f>D191</f>
        <v>0</v>
      </c>
      <c r="E190" s="68">
        <f t="shared" si="9"/>
        <v>0</v>
      </c>
      <c r="F190" s="16">
        <f>F191</f>
        <v>0</v>
      </c>
      <c r="G190" s="68">
        <f t="shared" si="10"/>
        <v>0</v>
      </c>
      <c r="H190" s="16" t="e">
        <f t="shared" si="11"/>
        <v>#DIV/0!</v>
      </c>
      <c r="I190" s="16">
        <f>I191</f>
        <v>0</v>
      </c>
      <c r="J190" s="16">
        <f>J191</f>
        <v>0</v>
      </c>
    </row>
    <row r="191" spans="1:10" s="35" customFormat="1" ht="26" hidden="1">
      <c r="A191" s="18" t="s">
        <v>344</v>
      </c>
      <c r="B191" s="19" t="s">
        <v>345</v>
      </c>
      <c r="C191" s="16">
        <f>C192</f>
        <v>0</v>
      </c>
      <c r="D191" s="16">
        <f>D192</f>
        <v>0</v>
      </c>
      <c r="E191" s="68">
        <f t="shared" si="9"/>
        <v>0</v>
      </c>
      <c r="F191" s="16">
        <f>F192</f>
        <v>0</v>
      </c>
      <c r="G191" s="68">
        <f t="shared" si="10"/>
        <v>0</v>
      </c>
      <c r="H191" s="16" t="e">
        <f t="shared" si="11"/>
        <v>#DIV/0!</v>
      </c>
      <c r="I191" s="16">
        <f>I192</f>
        <v>0</v>
      </c>
      <c r="J191" s="16">
        <f>J192</f>
        <v>0</v>
      </c>
    </row>
    <row r="192" spans="1:10" ht="26" hidden="1">
      <c r="A192" s="49" t="s">
        <v>346</v>
      </c>
      <c r="B192" s="45" t="s">
        <v>347</v>
      </c>
      <c r="C192" s="26">
        <v>0</v>
      </c>
      <c r="D192" s="26">
        <v>0</v>
      </c>
      <c r="E192" s="70">
        <f t="shared" si="9"/>
        <v>0</v>
      </c>
      <c r="F192" s="26">
        <v>0</v>
      </c>
      <c r="G192" s="70">
        <f t="shared" si="10"/>
        <v>0</v>
      </c>
      <c r="H192" s="26" t="e">
        <f t="shared" si="11"/>
        <v>#DIV/0!</v>
      </c>
      <c r="I192" s="26"/>
      <c r="J192" s="26">
        <v>0</v>
      </c>
    </row>
    <row r="193" spans="1:10" ht="13">
      <c r="A193" s="14" t="s">
        <v>348</v>
      </c>
      <c r="B193" s="19" t="s">
        <v>349</v>
      </c>
      <c r="C193" s="16">
        <f>C194+C197+C198+C203+C207+C218+C219+C239+C223+C231+C234+C201+C235+C237+C229+C226</f>
        <v>425.7</v>
      </c>
      <c r="D193" s="16">
        <f>D194+D197+D198+D203+D207+D218+D219+D239+D223+D231+D234+D201+D235+D237+D229+D226</f>
        <v>425.7</v>
      </c>
      <c r="E193" s="68">
        <f t="shared" si="9"/>
        <v>0</v>
      </c>
      <c r="F193" s="16">
        <f>F194+F197+F198+F203+F207+F218+F219+F239+F223+F231+F234+F201+F235+F237+F229+F226</f>
        <v>3809.7</v>
      </c>
      <c r="G193" s="68">
        <f t="shared" si="10"/>
        <v>3384</v>
      </c>
      <c r="H193" s="16">
        <f t="shared" si="11"/>
        <v>894.9260042283297</v>
      </c>
      <c r="I193" s="16" t="e">
        <f>I194+I197+I198+I203+I207+#REF!+I218+I219+I239+I223+I231+I234+I201+I235+I237</f>
        <v>#REF!</v>
      </c>
      <c r="J193" s="16">
        <f>J194+J197+J198+J203+J207+J218+J219+J239+J223+J231+J234+J201+J235+J237+J229+J226</f>
        <v>11942.400000000001</v>
      </c>
    </row>
    <row r="194" spans="1:10" s="35" customFormat="1" ht="13">
      <c r="A194" s="42" t="s">
        <v>350</v>
      </c>
      <c r="B194" s="59" t="s">
        <v>351</v>
      </c>
      <c r="C194" s="44">
        <f>C195+C196</f>
        <v>0</v>
      </c>
      <c r="D194" s="44">
        <f>D195+D196</f>
        <v>0</v>
      </c>
      <c r="E194" s="73">
        <f t="shared" si="9"/>
        <v>0</v>
      </c>
      <c r="F194" s="44">
        <f>F195+F196</f>
        <v>80.400000000000006</v>
      </c>
      <c r="G194" s="73">
        <f t="shared" si="10"/>
        <v>80.400000000000006</v>
      </c>
      <c r="H194" s="44"/>
      <c r="I194" s="44">
        <f>I195+I196</f>
        <v>0</v>
      </c>
      <c r="J194" s="44">
        <f>J195+J196</f>
        <v>408.8</v>
      </c>
    </row>
    <row r="195" spans="1:10" ht="71.400000000000006" customHeight="1">
      <c r="A195" s="29" t="s">
        <v>352</v>
      </c>
      <c r="B195" s="55" t="s">
        <v>353</v>
      </c>
      <c r="C195" s="31">
        <v>0</v>
      </c>
      <c r="D195" s="31">
        <v>0</v>
      </c>
      <c r="E195" s="71">
        <f t="shared" si="9"/>
        <v>0</v>
      </c>
      <c r="F195" s="31">
        <v>66.900000000000006</v>
      </c>
      <c r="G195" s="71">
        <f t="shared" si="10"/>
        <v>66.900000000000006</v>
      </c>
      <c r="H195" s="31"/>
      <c r="I195" s="31"/>
      <c r="J195" s="31">
        <v>365.8</v>
      </c>
    </row>
    <row r="196" spans="1:10" ht="65">
      <c r="A196" s="29" t="s">
        <v>354</v>
      </c>
      <c r="B196" s="55" t="s">
        <v>355</v>
      </c>
      <c r="C196" s="31">
        <v>0</v>
      </c>
      <c r="D196" s="31">
        <v>0</v>
      </c>
      <c r="E196" s="71">
        <f t="shared" si="9"/>
        <v>0</v>
      </c>
      <c r="F196" s="31">
        <v>13.5</v>
      </c>
      <c r="G196" s="71">
        <f t="shared" si="10"/>
        <v>13.5</v>
      </c>
      <c r="H196" s="31"/>
      <c r="I196" s="31"/>
      <c r="J196" s="31">
        <v>43</v>
      </c>
    </row>
    <row r="197" spans="1:10" s="35" customFormat="1" ht="65">
      <c r="A197" s="42" t="s">
        <v>356</v>
      </c>
      <c r="B197" s="59" t="s">
        <v>357</v>
      </c>
      <c r="C197" s="44">
        <v>0</v>
      </c>
      <c r="D197" s="44">
        <v>0</v>
      </c>
      <c r="E197" s="73">
        <f t="shared" si="9"/>
        <v>0</v>
      </c>
      <c r="F197" s="44">
        <v>0</v>
      </c>
      <c r="G197" s="73">
        <f t="shared" si="10"/>
        <v>0</v>
      </c>
      <c r="H197" s="44"/>
      <c r="I197" s="44"/>
      <c r="J197" s="44">
        <v>150</v>
      </c>
    </row>
    <row r="198" spans="1:10" s="77" customFormat="1" ht="39">
      <c r="A198" s="75" t="s">
        <v>358</v>
      </c>
      <c r="B198" s="76" t="s">
        <v>359</v>
      </c>
      <c r="C198" s="44">
        <f>C200+C199</f>
        <v>0</v>
      </c>
      <c r="D198" s="44">
        <f>D200+D199</f>
        <v>0</v>
      </c>
      <c r="E198" s="44">
        <f t="shared" si="9"/>
        <v>0</v>
      </c>
      <c r="F198" s="44">
        <f>F200+F199</f>
        <v>97</v>
      </c>
      <c r="G198" s="44">
        <f t="shared" si="10"/>
        <v>97</v>
      </c>
      <c r="H198" s="44"/>
      <c r="I198" s="44">
        <f>I200+I199</f>
        <v>0</v>
      </c>
      <c r="J198" s="44">
        <f>J200+J199</f>
        <v>521</v>
      </c>
    </row>
    <row r="199" spans="1:10" s="80" customFormat="1" ht="61.75" customHeight="1">
      <c r="A199" s="78" t="s">
        <v>360</v>
      </c>
      <c r="B199" s="79" t="s">
        <v>361</v>
      </c>
      <c r="C199" s="31">
        <v>0</v>
      </c>
      <c r="D199" s="31">
        <v>0</v>
      </c>
      <c r="E199" s="31">
        <f t="shared" si="9"/>
        <v>0</v>
      </c>
      <c r="F199" s="31">
        <v>97</v>
      </c>
      <c r="G199" s="31">
        <f t="shared" si="10"/>
        <v>97</v>
      </c>
      <c r="H199" s="31"/>
      <c r="I199" s="31"/>
      <c r="J199" s="31">
        <v>521</v>
      </c>
    </row>
    <row r="200" spans="1:10" s="32" customFormat="1" ht="52" hidden="1">
      <c r="A200" s="29" t="s">
        <v>362</v>
      </c>
      <c r="B200" s="62" t="s">
        <v>363</v>
      </c>
      <c r="C200" s="31">
        <v>0</v>
      </c>
      <c r="D200" s="31">
        <v>0</v>
      </c>
      <c r="E200" s="71">
        <f t="shared" si="9"/>
        <v>0</v>
      </c>
      <c r="F200" s="31">
        <v>0</v>
      </c>
      <c r="G200" s="71">
        <f t="shared" si="10"/>
        <v>0</v>
      </c>
      <c r="H200" s="31" t="e">
        <f t="shared" si="11"/>
        <v>#DIV/0!</v>
      </c>
      <c r="I200" s="31"/>
      <c r="J200" s="31">
        <v>0</v>
      </c>
    </row>
    <row r="201" spans="1:10" s="35" customFormat="1" ht="26" hidden="1">
      <c r="A201" s="42" t="s">
        <v>364</v>
      </c>
      <c r="B201" s="59" t="s">
        <v>365</v>
      </c>
      <c r="C201" s="44">
        <f>C202</f>
        <v>0</v>
      </c>
      <c r="D201" s="44">
        <f>D202</f>
        <v>0</v>
      </c>
      <c r="E201" s="73">
        <f t="shared" si="9"/>
        <v>0</v>
      </c>
      <c r="F201" s="44">
        <f>F202</f>
        <v>0</v>
      </c>
      <c r="G201" s="73">
        <f t="shared" si="10"/>
        <v>0</v>
      </c>
      <c r="H201" s="44"/>
      <c r="I201" s="44">
        <f>I202</f>
        <v>0</v>
      </c>
      <c r="J201" s="44">
        <f>J202</f>
        <v>0</v>
      </c>
    </row>
    <row r="202" spans="1:10" ht="52" hidden="1">
      <c r="A202" s="29" t="s">
        <v>366</v>
      </c>
      <c r="B202" s="62" t="s">
        <v>367</v>
      </c>
      <c r="C202" s="31">
        <v>0</v>
      </c>
      <c r="D202" s="31">
        <v>0</v>
      </c>
      <c r="E202" s="71">
        <f t="shared" si="9"/>
        <v>0</v>
      </c>
      <c r="F202" s="31">
        <v>0</v>
      </c>
      <c r="G202" s="71">
        <f t="shared" si="10"/>
        <v>0</v>
      </c>
      <c r="H202" s="31"/>
      <c r="I202" s="31"/>
      <c r="J202" s="31">
        <v>0</v>
      </c>
    </row>
    <row r="203" spans="1:10" ht="13" hidden="1">
      <c r="A203" s="21" t="s">
        <v>368</v>
      </c>
      <c r="B203" s="60" t="s">
        <v>369</v>
      </c>
      <c r="C203" s="31">
        <f>C204</f>
        <v>0</v>
      </c>
      <c r="D203" s="31">
        <f>D204+D206</f>
        <v>0</v>
      </c>
      <c r="E203" s="71">
        <f t="shared" si="9"/>
        <v>0</v>
      </c>
      <c r="F203" s="31">
        <f>F204+F206</f>
        <v>0</v>
      </c>
      <c r="G203" s="71">
        <f t="shared" si="10"/>
        <v>0</v>
      </c>
      <c r="H203" s="31" t="e">
        <f t="shared" si="11"/>
        <v>#DIV/0!</v>
      </c>
      <c r="I203" s="31">
        <f>I204</f>
        <v>0</v>
      </c>
      <c r="J203" s="31">
        <f>J206</f>
        <v>0</v>
      </c>
    </row>
    <row r="204" spans="1:10" ht="39" hidden="1">
      <c r="A204" s="29" t="s">
        <v>370</v>
      </c>
      <c r="B204" s="62" t="s">
        <v>371</v>
      </c>
      <c r="C204" s="31"/>
      <c r="D204" s="31"/>
      <c r="E204" s="71">
        <f t="shared" si="9"/>
        <v>0</v>
      </c>
      <c r="F204" s="31"/>
      <c r="G204" s="71">
        <f t="shared" si="10"/>
        <v>0</v>
      </c>
      <c r="H204" s="31" t="e">
        <f t="shared" si="11"/>
        <v>#DIV/0!</v>
      </c>
      <c r="I204" s="31"/>
      <c r="J204" s="31"/>
    </row>
    <row r="205" spans="1:10" ht="39" hidden="1">
      <c r="A205" s="29" t="s">
        <v>372</v>
      </c>
      <c r="B205" s="62" t="s">
        <v>373</v>
      </c>
      <c r="C205" s="31"/>
      <c r="D205" s="31"/>
      <c r="E205" s="71">
        <f t="shared" si="9"/>
        <v>0</v>
      </c>
      <c r="F205" s="31"/>
      <c r="G205" s="71">
        <f t="shared" si="10"/>
        <v>0</v>
      </c>
      <c r="H205" s="31" t="e">
        <f t="shared" si="11"/>
        <v>#DIV/0!</v>
      </c>
      <c r="I205" s="31"/>
      <c r="J205" s="31"/>
    </row>
    <row r="206" spans="1:10" ht="26" hidden="1">
      <c r="A206" s="29" t="s">
        <v>568</v>
      </c>
      <c r="B206" s="62" t="s">
        <v>569</v>
      </c>
      <c r="C206" s="31">
        <v>0</v>
      </c>
      <c r="D206" s="31"/>
      <c r="E206" s="71"/>
      <c r="F206" s="31"/>
      <c r="G206" s="71"/>
      <c r="H206" s="31" t="e">
        <f t="shared" si="11"/>
        <v>#DIV/0!</v>
      </c>
      <c r="I206" s="31"/>
      <c r="J206" s="31"/>
    </row>
    <row r="207" spans="1:10" s="35" customFormat="1" ht="72" customHeight="1">
      <c r="A207" s="42" t="s">
        <v>374</v>
      </c>
      <c r="B207" s="59" t="s">
        <v>375</v>
      </c>
      <c r="C207" s="44">
        <f>C208+C210+C213+C214+C216+C212+C211</f>
        <v>0</v>
      </c>
      <c r="D207" s="44">
        <f>D208+D210+D213+D214+D216+D212+D211</f>
        <v>0</v>
      </c>
      <c r="E207" s="73">
        <f t="shared" si="9"/>
        <v>0</v>
      </c>
      <c r="F207" s="44">
        <f>F208+F210+F213+F214+F216+F212+F211</f>
        <v>10</v>
      </c>
      <c r="G207" s="73">
        <f t="shared" si="10"/>
        <v>10</v>
      </c>
      <c r="H207" s="44"/>
      <c r="I207" s="44">
        <f>I208+I210+I213+I214+I216+I212</f>
        <v>0</v>
      </c>
      <c r="J207" s="44">
        <f>J208+J210+J213+J214+J216+J212+J211</f>
        <v>40</v>
      </c>
    </row>
    <row r="208" spans="1:10" ht="13" hidden="1">
      <c r="A208" s="29" t="s">
        <v>376</v>
      </c>
      <c r="B208" s="62" t="s">
        <v>377</v>
      </c>
      <c r="C208" s="31"/>
      <c r="D208" s="31"/>
      <c r="E208" s="71">
        <f t="shared" si="9"/>
        <v>0</v>
      </c>
      <c r="F208" s="31"/>
      <c r="G208" s="71">
        <f t="shared" si="10"/>
        <v>0</v>
      </c>
      <c r="H208" s="31"/>
      <c r="I208" s="31"/>
      <c r="J208" s="31"/>
    </row>
    <row r="209" spans="1:10" ht="26" hidden="1">
      <c r="A209" s="29" t="s">
        <v>378</v>
      </c>
      <c r="B209" s="62" t="s">
        <v>379</v>
      </c>
      <c r="C209" s="31">
        <v>0</v>
      </c>
      <c r="D209" s="31">
        <v>0</v>
      </c>
      <c r="E209" s="71">
        <f t="shared" si="9"/>
        <v>0</v>
      </c>
      <c r="F209" s="31">
        <v>0</v>
      </c>
      <c r="G209" s="71">
        <f t="shared" si="10"/>
        <v>0</v>
      </c>
      <c r="H209" s="31"/>
      <c r="I209" s="31"/>
      <c r="J209" s="31">
        <v>0</v>
      </c>
    </row>
    <row r="210" spans="1:10" s="28" customFormat="1" ht="44" hidden="1" customHeight="1">
      <c r="A210" s="29" t="s">
        <v>380</v>
      </c>
      <c r="B210" s="62" t="s">
        <v>381</v>
      </c>
      <c r="C210" s="31">
        <v>0</v>
      </c>
      <c r="D210" s="31">
        <v>0</v>
      </c>
      <c r="E210" s="71">
        <f t="shared" si="9"/>
        <v>0</v>
      </c>
      <c r="F210" s="31"/>
      <c r="G210" s="71">
        <f t="shared" si="10"/>
        <v>0</v>
      </c>
      <c r="H210" s="31"/>
      <c r="I210" s="31"/>
      <c r="J210" s="31"/>
    </row>
    <row r="211" spans="1:10" s="28" customFormat="1" ht="43.25" hidden="1" customHeight="1">
      <c r="A211" s="63" t="s">
        <v>382</v>
      </c>
      <c r="B211" s="64" t="s">
        <v>383</v>
      </c>
      <c r="C211" s="31">
        <v>0</v>
      </c>
      <c r="D211" s="31">
        <v>0</v>
      </c>
      <c r="E211" s="71">
        <f t="shared" si="9"/>
        <v>0</v>
      </c>
      <c r="F211" s="31">
        <v>0</v>
      </c>
      <c r="G211" s="71">
        <f t="shared" si="10"/>
        <v>0</v>
      </c>
      <c r="H211" s="31"/>
      <c r="I211" s="31"/>
      <c r="J211" s="31">
        <v>0</v>
      </c>
    </row>
    <row r="212" spans="1:10" ht="45.65" hidden="1" customHeight="1">
      <c r="A212" s="29" t="s">
        <v>384</v>
      </c>
      <c r="B212" s="62" t="s">
        <v>385</v>
      </c>
      <c r="C212" s="31">
        <v>0</v>
      </c>
      <c r="D212" s="31">
        <v>0</v>
      </c>
      <c r="E212" s="71">
        <f t="shared" si="9"/>
        <v>0</v>
      </c>
      <c r="F212" s="31">
        <v>0</v>
      </c>
      <c r="G212" s="71">
        <f t="shared" si="10"/>
        <v>0</v>
      </c>
      <c r="H212" s="31"/>
      <c r="I212" s="31"/>
      <c r="J212" s="31">
        <v>0</v>
      </c>
    </row>
    <row r="213" spans="1:10" ht="42.65" customHeight="1">
      <c r="A213" s="29" t="s">
        <v>386</v>
      </c>
      <c r="B213" s="62" t="s">
        <v>387</v>
      </c>
      <c r="C213" s="31">
        <v>0</v>
      </c>
      <c r="D213" s="31">
        <v>0</v>
      </c>
      <c r="E213" s="71">
        <f t="shared" si="9"/>
        <v>0</v>
      </c>
      <c r="F213" s="31">
        <v>10</v>
      </c>
      <c r="G213" s="71">
        <f t="shared" si="10"/>
        <v>10</v>
      </c>
      <c r="H213" s="31"/>
      <c r="I213" s="31"/>
      <c r="J213" s="31">
        <v>40</v>
      </c>
    </row>
    <row r="214" spans="1:10" ht="13" hidden="1">
      <c r="A214" s="29" t="s">
        <v>388</v>
      </c>
      <c r="B214" s="62" t="s">
        <v>389</v>
      </c>
      <c r="C214" s="31">
        <f>C215</f>
        <v>0</v>
      </c>
      <c r="D214" s="31">
        <f>D215</f>
        <v>0</v>
      </c>
      <c r="E214" s="71">
        <f t="shared" ref="E214:E279" si="13">D214-C214</f>
        <v>0</v>
      </c>
      <c r="F214" s="31">
        <f>F215</f>
        <v>0</v>
      </c>
      <c r="G214" s="71">
        <f t="shared" ref="G214:G279" si="14">F214-D214</f>
        <v>0</v>
      </c>
      <c r="H214" s="31" t="e">
        <f t="shared" si="11"/>
        <v>#DIV/0!</v>
      </c>
      <c r="I214" s="31">
        <f>I215</f>
        <v>0</v>
      </c>
      <c r="J214" s="31">
        <f>J215</f>
        <v>0</v>
      </c>
    </row>
    <row r="215" spans="1:10" ht="26" hidden="1">
      <c r="A215" s="29" t="s">
        <v>390</v>
      </c>
      <c r="B215" s="62" t="s">
        <v>391</v>
      </c>
      <c r="C215" s="31"/>
      <c r="D215" s="31"/>
      <c r="E215" s="71">
        <f t="shared" si="13"/>
        <v>0</v>
      </c>
      <c r="F215" s="31"/>
      <c r="G215" s="71">
        <f t="shared" si="14"/>
        <v>0</v>
      </c>
      <c r="H215" s="31" t="e">
        <f t="shared" si="11"/>
        <v>#DIV/0!</v>
      </c>
      <c r="I215" s="31"/>
      <c r="J215" s="31"/>
    </row>
    <row r="216" spans="1:10" ht="13" hidden="1">
      <c r="A216" s="29" t="s">
        <v>392</v>
      </c>
      <c r="B216" s="62" t="s">
        <v>393</v>
      </c>
      <c r="C216" s="31">
        <f>C217</f>
        <v>0</v>
      </c>
      <c r="D216" s="31">
        <f>D217</f>
        <v>0</v>
      </c>
      <c r="E216" s="71">
        <f t="shared" si="13"/>
        <v>0</v>
      </c>
      <c r="F216" s="31">
        <f>F217</f>
        <v>0</v>
      </c>
      <c r="G216" s="71">
        <f t="shared" si="14"/>
        <v>0</v>
      </c>
      <c r="H216" s="31" t="e">
        <f t="shared" si="11"/>
        <v>#DIV/0!</v>
      </c>
      <c r="I216" s="31">
        <f>I217</f>
        <v>0</v>
      </c>
      <c r="J216" s="31">
        <f>J217</f>
        <v>0</v>
      </c>
    </row>
    <row r="217" spans="1:10" ht="26" hidden="1">
      <c r="A217" s="29" t="s">
        <v>394</v>
      </c>
      <c r="B217" s="62" t="s">
        <v>395</v>
      </c>
      <c r="C217" s="31"/>
      <c r="D217" s="31"/>
      <c r="E217" s="71">
        <f t="shared" si="13"/>
        <v>0</v>
      </c>
      <c r="F217" s="31"/>
      <c r="G217" s="71">
        <f t="shared" si="14"/>
        <v>0</v>
      </c>
      <c r="H217" s="31" t="e">
        <f t="shared" si="11"/>
        <v>#DIV/0!</v>
      </c>
      <c r="I217" s="31"/>
      <c r="J217" s="31"/>
    </row>
    <row r="218" spans="1:10" s="35" customFormat="1" ht="65">
      <c r="A218" s="42" t="s">
        <v>396</v>
      </c>
      <c r="B218" s="59" t="s">
        <v>397</v>
      </c>
      <c r="C218" s="44">
        <v>0</v>
      </c>
      <c r="D218" s="44">
        <v>0</v>
      </c>
      <c r="E218" s="73">
        <f t="shared" si="13"/>
        <v>0</v>
      </c>
      <c r="F218" s="44">
        <v>27</v>
      </c>
      <c r="G218" s="73">
        <f t="shared" si="14"/>
        <v>27</v>
      </c>
      <c r="H218" s="44"/>
      <c r="I218" s="44">
        <v>0</v>
      </c>
      <c r="J218" s="44">
        <v>57.8</v>
      </c>
    </row>
    <row r="219" spans="1:10" s="35" customFormat="1" ht="26">
      <c r="A219" s="42" t="s">
        <v>398</v>
      </c>
      <c r="B219" s="59" t="s">
        <v>399</v>
      </c>
      <c r="C219" s="44">
        <f>C222+C220</f>
        <v>0</v>
      </c>
      <c r="D219" s="44">
        <f>D222+D220</f>
        <v>0</v>
      </c>
      <c r="E219" s="73">
        <f t="shared" si="13"/>
        <v>0</v>
      </c>
      <c r="F219" s="44">
        <f>F222+F220</f>
        <v>93</v>
      </c>
      <c r="G219" s="73">
        <f t="shared" si="14"/>
        <v>93</v>
      </c>
      <c r="H219" s="44"/>
      <c r="I219" s="44">
        <f>I222</f>
        <v>0</v>
      </c>
      <c r="J219" s="44">
        <f>J222+J220</f>
        <v>150</v>
      </c>
    </row>
    <row r="220" spans="1:10" s="32" customFormat="1" ht="26" hidden="1">
      <c r="A220" s="29" t="s">
        <v>400</v>
      </c>
      <c r="B220" s="62" t="s">
        <v>401</v>
      </c>
      <c r="C220" s="31">
        <f>C221</f>
        <v>0</v>
      </c>
      <c r="D220" s="31">
        <f>D221</f>
        <v>0</v>
      </c>
      <c r="E220" s="71">
        <f t="shared" si="13"/>
        <v>0</v>
      </c>
      <c r="F220" s="31">
        <f>F221</f>
        <v>0</v>
      </c>
      <c r="G220" s="71">
        <f t="shared" si="14"/>
        <v>0</v>
      </c>
      <c r="H220" s="31"/>
      <c r="I220" s="31">
        <f>I221</f>
        <v>0</v>
      </c>
      <c r="J220" s="31">
        <f>J221</f>
        <v>0</v>
      </c>
    </row>
    <row r="221" spans="1:10" s="32" customFormat="1" ht="57.65" hidden="1" customHeight="1">
      <c r="A221" s="29" t="s">
        <v>402</v>
      </c>
      <c r="B221" s="62" t="s">
        <v>403</v>
      </c>
      <c r="C221" s="31">
        <v>0</v>
      </c>
      <c r="D221" s="31">
        <v>0</v>
      </c>
      <c r="E221" s="71">
        <f t="shared" si="13"/>
        <v>0</v>
      </c>
      <c r="F221" s="31"/>
      <c r="G221" s="71">
        <f t="shared" si="14"/>
        <v>0</v>
      </c>
      <c r="H221" s="31"/>
      <c r="I221" s="31"/>
      <c r="J221" s="31"/>
    </row>
    <row r="222" spans="1:10" s="32" customFormat="1" ht="39">
      <c r="A222" s="29" t="s">
        <v>404</v>
      </c>
      <c r="B222" s="62" t="s">
        <v>405</v>
      </c>
      <c r="C222" s="31">
        <v>0</v>
      </c>
      <c r="D222" s="31">
        <v>0</v>
      </c>
      <c r="E222" s="71">
        <f t="shared" si="13"/>
        <v>0</v>
      </c>
      <c r="F222" s="31">
        <v>93</v>
      </c>
      <c r="G222" s="71">
        <f t="shared" si="14"/>
        <v>93</v>
      </c>
      <c r="H222" s="31"/>
      <c r="I222" s="31"/>
      <c r="J222" s="31">
        <v>150</v>
      </c>
    </row>
    <row r="223" spans="1:10" s="35" customFormat="1" ht="44" customHeight="1">
      <c r="A223" s="42" t="s">
        <v>406</v>
      </c>
      <c r="B223" s="59" t="s">
        <v>407</v>
      </c>
      <c r="C223" s="44">
        <f>SUM(C224:C225)</f>
        <v>0</v>
      </c>
      <c r="D223" s="44">
        <f>SUM(D224:D225)</f>
        <v>0</v>
      </c>
      <c r="E223" s="73">
        <f t="shared" si="13"/>
        <v>0</v>
      </c>
      <c r="F223" s="44">
        <f>SUM(F224:F225)</f>
        <v>18</v>
      </c>
      <c r="G223" s="73">
        <f t="shared" si="14"/>
        <v>18</v>
      </c>
      <c r="H223" s="44"/>
      <c r="I223" s="44">
        <f>I225</f>
        <v>0</v>
      </c>
      <c r="J223" s="44">
        <f>SUM(J224:J225)</f>
        <v>0</v>
      </c>
    </row>
    <row r="224" spans="1:10" s="35" customFormat="1" ht="44" hidden="1" customHeight="1">
      <c r="A224" s="29" t="s">
        <v>408</v>
      </c>
      <c r="B224" s="62" t="s">
        <v>409</v>
      </c>
      <c r="C224" s="31">
        <v>0</v>
      </c>
      <c r="D224" s="31">
        <v>0</v>
      </c>
      <c r="E224" s="71">
        <f t="shared" si="13"/>
        <v>0</v>
      </c>
      <c r="F224" s="31">
        <v>0</v>
      </c>
      <c r="G224" s="71">
        <f t="shared" si="14"/>
        <v>0</v>
      </c>
      <c r="H224" s="31" t="e">
        <f t="shared" ref="H224:H297" si="15">F224/D224*100</f>
        <v>#DIV/0!</v>
      </c>
      <c r="I224" s="44"/>
      <c r="J224" s="31">
        <v>0</v>
      </c>
    </row>
    <row r="225" spans="1:10" ht="71" customHeight="1">
      <c r="A225" s="29" t="s">
        <v>410</v>
      </c>
      <c r="B225" s="62" t="s">
        <v>411</v>
      </c>
      <c r="C225" s="31">
        <v>0</v>
      </c>
      <c r="D225" s="31">
        <v>0</v>
      </c>
      <c r="E225" s="71">
        <f t="shared" si="13"/>
        <v>0</v>
      </c>
      <c r="F225" s="31">
        <v>18</v>
      </c>
      <c r="G225" s="71">
        <f t="shared" si="14"/>
        <v>18</v>
      </c>
      <c r="H225" s="31"/>
      <c r="I225" s="31"/>
      <c r="J225" s="31">
        <v>0</v>
      </c>
    </row>
    <row r="226" spans="1:10" s="35" customFormat="1" ht="13">
      <c r="A226" s="42" t="s">
        <v>412</v>
      </c>
      <c r="B226" s="59" t="s">
        <v>413</v>
      </c>
      <c r="C226" s="44">
        <f>C227+C228</f>
        <v>0</v>
      </c>
      <c r="D226" s="44">
        <f>D227+D228</f>
        <v>0</v>
      </c>
      <c r="E226" s="73">
        <f t="shared" si="13"/>
        <v>0</v>
      </c>
      <c r="F226" s="44">
        <f>F227+F228</f>
        <v>67.7</v>
      </c>
      <c r="G226" s="73">
        <f t="shared" si="14"/>
        <v>67.7</v>
      </c>
      <c r="H226" s="44"/>
      <c r="I226" s="44"/>
      <c r="J226" s="44">
        <f>J227+J228</f>
        <v>56.7</v>
      </c>
    </row>
    <row r="227" spans="1:10" ht="26">
      <c r="A227" s="29" t="s">
        <v>414</v>
      </c>
      <c r="B227" s="62" t="s">
        <v>415</v>
      </c>
      <c r="C227" s="31">
        <v>0</v>
      </c>
      <c r="D227" s="31">
        <v>0</v>
      </c>
      <c r="E227" s="71">
        <f t="shared" si="13"/>
        <v>0</v>
      </c>
      <c r="F227" s="31">
        <v>67.7</v>
      </c>
      <c r="G227" s="71">
        <f t="shared" si="14"/>
        <v>67.7</v>
      </c>
      <c r="H227" s="31"/>
      <c r="I227" s="31"/>
      <c r="J227" s="31">
        <v>56.7</v>
      </c>
    </row>
    <row r="228" spans="1:10" ht="52" hidden="1">
      <c r="A228" s="29" t="s">
        <v>416</v>
      </c>
      <c r="B228" s="62" t="s">
        <v>417</v>
      </c>
      <c r="C228" s="31"/>
      <c r="D228" s="31"/>
      <c r="E228" s="71">
        <f t="shared" si="13"/>
        <v>0</v>
      </c>
      <c r="F228" s="31"/>
      <c r="G228" s="71">
        <f t="shared" si="14"/>
        <v>0</v>
      </c>
      <c r="H228" s="31" t="e">
        <f t="shared" si="15"/>
        <v>#DIV/0!</v>
      </c>
      <c r="I228" s="31"/>
      <c r="J228" s="31"/>
    </row>
    <row r="229" spans="1:10" ht="39">
      <c r="A229" s="42" t="s">
        <v>418</v>
      </c>
      <c r="B229" s="59" t="s">
        <v>419</v>
      </c>
      <c r="C229" s="44">
        <f>C230</f>
        <v>148.80000000000001</v>
      </c>
      <c r="D229" s="44">
        <f>D230</f>
        <v>148.80000000000001</v>
      </c>
      <c r="E229" s="73">
        <f t="shared" si="13"/>
        <v>0</v>
      </c>
      <c r="F229" s="44">
        <f>F230</f>
        <v>4.8</v>
      </c>
      <c r="G229" s="73">
        <f t="shared" si="14"/>
        <v>-144</v>
      </c>
      <c r="H229" s="44">
        <f t="shared" si="15"/>
        <v>3.225806451612903</v>
      </c>
      <c r="I229" s="44"/>
      <c r="J229" s="44">
        <f>J230</f>
        <v>1029.5999999999999</v>
      </c>
    </row>
    <row r="230" spans="1:10" ht="43.25" customHeight="1">
      <c r="A230" s="29" t="s">
        <v>420</v>
      </c>
      <c r="B230" s="62" t="s">
        <v>421</v>
      </c>
      <c r="C230" s="31">
        <v>148.80000000000001</v>
      </c>
      <c r="D230" s="31">
        <v>148.80000000000001</v>
      </c>
      <c r="E230" s="71">
        <f t="shared" si="13"/>
        <v>0</v>
      </c>
      <c r="F230" s="31">
        <v>4.8</v>
      </c>
      <c r="G230" s="71">
        <f t="shared" si="14"/>
        <v>-144</v>
      </c>
      <c r="H230" s="31">
        <f t="shared" si="15"/>
        <v>3.225806451612903</v>
      </c>
      <c r="I230" s="31"/>
      <c r="J230" s="31">
        <v>1029.5999999999999</v>
      </c>
    </row>
    <row r="231" spans="1:10" s="35" customFormat="1" ht="39">
      <c r="A231" s="42" t="s">
        <v>422</v>
      </c>
      <c r="B231" s="59" t="s">
        <v>423</v>
      </c>
      <c r="C231" s="44">
        <f>C232+C233</f>
        <v>0</v>
      </c>
      <c r="D231" s="44">
        <f>D232+D233</f>
        <v>0</v>
      </c>
      <c r="E231" s="73">
        <f t="shared" si="13"/>
        <v>0</v>
      </c>
      <c r="F231" s="44">
        <f>F232+F233</f>
        <v>225</v>
      </c>
      <c r="G231" s="73">
        <f t="shared" si="14"/>
        <v>225</v>
      </c>
      <c r="H231" s="44"/>
      <c r="I231" s="44"/>
      <c r="J231" s="44">
        <f>J232+J233</f>
        <v>169.1</v>
      </c>
    </row>
    <row r="232" spans="1:10" s="35" customFormat="1" ht="39">
      <c r="A232" s="29" t="s">
        <v>422</v>
      </c>
      <c r="B232" s="62" t="s">
        <v>424</v>
      </c>
      <c r="C232" s="31">
        <v>0</v>
      </c>
      <c r="D232" s="31">
        <v>0</v>
      </c>
      <c r="E232" s="71">
        <f t="shared" si="13"/>
        <v>0</v>
      </c>
      <c r="F232" s="31">
        <v>6.6</v>
      </c>
      <c r="G232" s="71">
        <f t="shared" si="14"/>
        <v>6.6</v>
      </c>
      <c r="H232" s="44"/>
      <c r="I232" s="44"/>
      <c r="J232" s="31">
        <v>0</v>
      </c>
    </row>
    <row r="233" spans="1:10" s="35" customFormat="1" ht="65">
      <c r="A233" s="29" t="s">
        <v>425</v>
      </c>
      <c r="B233" s="62" t="s">
        <v>426</v>
      </c>
      <c r="C233" s="31">
        <v>0</v>
      </c>
      <c r="D233" s="31">
        <v>0</v>
      </c>
      <c r="E233" s="71">
        <f t="shared" si="13"/>
        <v>0</v>
      </c>
      <c r="F233" s="31">
        <v>218.4</v>
      </c>
      <c r="G233" s="71">
        <f t="shared" si="14"/>
        <v>218.4</v>
      </c>
      <c r="H233" s="31"/>
      <c r="I233" s="44"/>
      <c r="J233" s="31">
        <v>169.1</v>
      </c>
    </row>
    <row r="234" spans="1:10" s="35" customFormat="1" ht="53.4" customHeight="1">
      <c r="A234" s="42" t="s">
        <v>427</v>
      </c>
      <c r="B234" s="59" t="s">
        <v>428</v>
      </c>
      <c r="C234" s="44">
        <v>0</v>
      </c>
      <c r="D234" s="44">
        <v>0</v>
      </c>
      <c r="E234" s="73">
        <f t="shared" si="13"/>
        <v>0</v>
      </c>
      <c r="F234" s="44">
        <v>437</v>
      </c>
      <c r="G234" s="73">
        <f t="shared" si="14"/>
        <v>437</v>
      </c>
      <c r="H234" s="44"/>
      <c r="I234" s="44"/>
      <c r="J234" s="44">
        <v>825</v>
      </c>
    </row>
    <row r="235" spans="1:10" s="35" customFormat="1" ht="52">
      <c r="A235" s="42" t="s">
        <v>429</v>
      </c>
      <c r="B235" s="59" t="s">
        <v>430</v>
      </c>
      <c r="C235" s="44">
        <f>C236</f>
        <v>0</v>
      </c>
      <c r="D235" s="44">
        <f>D236</f>
        <v>0</v>
      </c>
      <c r="E235" s="73">
        <f t="shared" si="13"/>
        <v>0</v>
      </c>
      <c r="F235" s="44">
        <f>F236</f>
        <v>0</v>
      </c>
      <c r="G235" s="73">
        <f t="shared" si="14"/>
        <v>0</v>
      </c>
      <c r="H235" s="44"/>
      <c r="I235" s="44">
        <f>I236</f>
        <v>0</v>
      </c>
      <c r="J235" s="44">
        <f>J236</f>
        <v>1121.5</v>
      </c>
    </row>
    <row r="236" spans="1:10" s="32" customFormat="1" ht="52">
      <c r="A236" s="29" t="s">
        <v>431</v>
      </c>
      <c r="B236" s="62" t="s">
        <v>432</v>
      </c>
      <c r="C236" s="31">
        <v>0</v>
      </c>
      <c r="D236" s="31">
        <v>0</v>
      </c>
      <c r="E236" s="71">
        <f t="shared" si="13"/>
        <v>0</v>
      </c>
      <c r="F236" s="31">
        <v>0</v>
      </c>
      <c r="G236" s="71">
        <f t="shared" si="14"/>
        <v>0</v>
      </c>
      <c r="H236" s="31"/>
      <c r="I236" s="31"/>
      <c r="J236" s="31">
        <v>1121.5</v>
      </c>
    </row>
    <row r="237" spans="1:10" s="35" customFormat="1" ht="26">
      <c r="A237" s="42" t="s">
        <v>433</v>
      </c>
      <c r="B237" s="59" t="s">
        <v>434</v>
      </c>
      <c r="C237" s="44">
        <f>C238</f>
        <v>153.9</v>
      </c>
      <c r="D237" s="44">
        <f>D238</f>
        <v>153.9</v>
      </c>
      <c r="E237" s="73">
        <f t="shared" si="13"/>
        <v>0</v>
      </c>
      <c r="F237" s="44">
        <f>F238</f>
        <v>240.9</v>
      </c>
      <c r="G237" s="73">
        <f t="shared" si="14"/>
        <v>87</v>
      </c>
      <c r="H237" s="44">
        <f t="shared" si="15"/>
        <v>156.53021442495128</v>
      </c>
      <c r="I237" s="44">
        <f>I238</f>
        <v>0</v>
      </c>
      <c r="J237" s="44">
        <f>J238</f>
        <v>665.8</v>
      </c>
    </row>
    <row r="238" spans="1:10" s="32" customFormat="1" ht="39">
      <c r="A238" s="29" t="s">
        <v>435</v>
      </c>
      <c r="B238" s="62" t="s">
        <v>436</v>
      </c>
      <c r="C238" s="31">
        <v>153.9</v>
      </c>
      <c r="D238" s="31">
        <v>153.9</v>
      </c>
      <c r="E238" s="71">
        <f t="shared" si="13"/>
        <v>0</v>
      </c>
      <c r="F238" s="31">
        <v>240.9</v>
      </c>
      <c r="G238" s="71">
        <f t="shared" si="14"/>
        <v>87</v>
      </c>
      <c r="H238" s="31">
        <f t="shared" si="15"/>
        <v>156.53021442495128</v>
      </c>
      <c r="I238" s="31"/>
      <c r="J238" s="31">
        <v>665.8</v>
      </c>
    </row>
    <row r="239" spans="1:10" s="35" customFormat="1" ht="26">
      <c r="A239" s="42" t="s">
        <v>437</v>
      </c>
      <c r="B239" s="59" t="s">
        <v>438</v>
      </c>
      <c r="C239" s="44">
        <f>SUM(C240:C241)</f>
        <v>123</v>
      </c>
      <c r="D239" s="44">
        <f>SUM(D240:D241)</f>
        <v>123</v>
      </c>
      <c r="E239" s="73">
        <f t="shared" si="13"/>
        <v>0</v>
      </c>
      <c r="F239" s="44">
        <f>SUM(F240:F241)</f>
        <v>2508.8999999999996</v>
      </c>
      <c r="G239" s="73">
        <f t="shared" si="14"/>
        <v>2385.8999999999996</v>
      </c>
      <c r="H239" s="44">
        <f t="shared" si="15"/>
        <v>2039.7560975609754</v>
      </c>
      <c r="I239" s="44">
        <f>I240</f>
        <v>0</v>
      </c>
      <c r="J239" s="44">
        <f>SUM(J240:J241)</f>
        <v>6747.1</v>
      </c>
    </row>
    <row r="240" spans="1:10" ht="26">
      <c r="A240" s="29" t="s">
        <v>439</v>
      </c>
      <c r="B240" s="62" t="s">
        <v>440</v>
      </c>
      <c r="C240" s="31">
        <v>123</v>
      </c>
      <c r="D240" s="31">
        <v>123</v>
      </c>
      <c r="E240" s="71">
        <f t="shared" si="13"/>
        <v>0</v>
      </c>
      <c r="F240" s="31">
        <v>1184.0999999999999</v>
      </c>
      <c r="G240" s="71">
        <f t="shared" si="14"/>
        <v>1061.0999999999999</v>
      </c>
      <c r="H240" s="31">
        <f t="shared" si="15"/>
        <v>962.68292682926835</v>
      </c>
      <c r="I240" s="31"/>
      <c r="J240" s="31">
        <f>1364.1+1400</f>
        <v>2764.1</v>
      </c>
    </row>
    <row r="241" spans="1:10" ht="57" customHeight="1">
      <c r="A241" s="29" t="s">
        <v>441</v>
      </c>
      <c r="B241" s="62" t="s">
        <v>442</v>
      </c>
      <c r="C241" s="31">
        <v>0</v>
      </c>
      <c r="D241" s="31">
        <v>0</v>
      </c>
      <c r="E241" s="71">
        <f t="shared" si="13"/>
        <v>0</v>
      </c>
      <c r="F241" s="31">
        <v>1324.8</v>
      </c>
      <c r="G241" s="71">
        <f t="shared" si="14"/>
        <v>1324.8</v>
      </c>
      <c r="H241" s="31"/>
      <c r="I241" s="31"/>
      <c r="J241" s="31">
        <f>5383-1400</f>
        <v>3983</v>
      </c>
    </row>
    <row r="242" spans="1:10" ht="32" hidden="1" customHeight="1">
      <c r="A242" s="29" t="s">
        <v>443</v>
      </c>
      <c r="B242" s="62" t="s">
        <v>444</v>
      </c>
      <c r="C242" s="31">
        <v>0</v>
      </c>
      <c r="D242" s="31">
        <v>0</v>
      </c>
      <c r="E242" s="71">
        <f t="shared" si="13"/>
        <v>0</v>
      </c>
      <c r="F242" s="31">
        <v>0</v>
      </c>
      <c r="G242" s="71">
        <f t="shared" si="14"/>
        <v>0</v>
      </c>
      <c r="H242" s="31"/>
      <c r="I242" s="31"/>
      <c r="J242" s="31">
        <v>0</v>
      </c>
    </row>
    <row r="243" spans="1:10" ht="13">
      <c r="A243" s="14" t="s">
        <v>445</v>
      </c>
      <c r="B243" s="15" t="s">
        <v>446</v>
      </c>
      <c r="C243" s="16">
        <f>C244+C246</f>
        <v>243.8</v>
      </c>
      <c r="D243" s="16">
        <f>D244+D246</f>
        <v>2124.1</v>
      </c>
      <c r="E243" s="68">
        <f t="shared" si="13"/>
        <v>1880.3</v>
      </c>
      <c r="F243" s="16">
        <f>F244+F246</f>
        <v>2283.6999999999998</v>
      </c>
      <c r="G243" s="68">
        <f t="shared" si="14"/>
        <v>159.59999999999991</v>
      </c>
      <c r="H243" s="16">
        <f t="shared" si="15"/>
        <v>107.51377053811026</v>
      </c>
      <c r="I243" s="16">
        <f>I244+I246</f>
        <v>0</v>
      </c>
      <c r="J243" s="16">
        <f>J244+J246</f>
        <v>24281.8</v>
      </c>
    </row>
    <row r="244" spans="1:10" s="35" customFormat="1" ht="13">
      <c r="A244" s="14" t="s">
        <v>447</v>
      </c>
      <c r="B244" s="15" t="s">
        <v>448</v>
      </c>
      <c r="C244" s="16">
        <f>C245</f>
        <v>0</v>
      </c>
      <c r="D244" s="16">
        <f>D245</f>
        <v>0</v>
      </c>
      <c r="E244" s="68">
        <f t="shared" si="13"/>
        <v>0</v>
      </c>
      <c r="F244" s="16">
        <f>F245</f>
        <v>211.7</v>
      </c>
      <c r="G244" s="68">
        <f t="shared" si="14"/>
        <v>211.7</v>
      </c>
      <c r="H244" s="16"/>
      <c r="I244" s="16">
        <f>I245</f>
        <v>0</v>
      </c>
      <c r="J244" s="16">
        <f>J245</f>
        <v>0</v>
      </c>
    </row>
    <row r="245" spans="1:10" ht="13">
      <c r="A245" s="24" t="s">
        <v>449</v>
      </c>
      <c r="B245" s="25" t="s">
        <v>450</v>
      </c>
      <c r="C245" s="26">
        <v>0</v>
      </c>
      <c r="D245" s="26">
        <v>0</v>
      </c>
      <c r="E245" s="70">
        <f t="shared" si="13"/>
        <v>0</v>
      </c>
      <c r="F245" s="26">
        <v>211.7</v>
      </c>
      <c r="G245" s="70">
        <f t="shared" si="14"/>
        <v>211.7</v>
      </c>
      <c r="H245" s="26"/>
      <c r="I245" s="26"/>
      <c r="J245" s="26">
        <v>0</v>
      </c>
    </row>
    <row r="246" spans="1:10" s="35" customFormat="1" ht="13">
      <c r="A246" s="14" t="s">
        <v>451</v>
      </c>
      <c r="B246" s="15" t="s">
        <v>452</v>
      </c>
      <c r="C246" s="16">
        <f>C247</f>
        <v>243.8</v>
      </c>
      <c r="D246" s="16">
        <f>D247</f>
        <v>2124.1</v>
      </c>
      <c r="E246" s="68">
        <f t="shared" si="13"/>
        <v>1880.3</v>
      </c>
      <c r="F246" s="16">
        <f>F247</f>
        <v>2072</v>
      </c>
      <c r="G246" s="68">
        <f t="shared" si="14"/>
        <v>-52.099999999999909</v>
      </c>
      <c r="H246" s="16">
        <f t="shared" si="15"/>
        <v>97.547196459677039</v>
      </c>
      <c r="I246" s="16">
        <f>I247</f>
        <v>0</v>
      </c>
      <c r="J246" s="16">
        <f>J247</f>
        <v>24281.8</v>
      </c>
    </row>
    <row r="247" spans="1:10" ht="13">
      <c r="A247" s="24" t="s">
        <v>453</v>
      </c>
      <c r="B247" s="25" t="s">
        <v>454</v>
      </c>
      <c r="C247" s="26">
        <v>243.8</v>
      </c>
      <c r="D247" s="26">
        <v>2124.1</v>
      </c>
      <c r="E247" s="70">
        <f t="shared" si="13"/>
        <v>1880.3</v>
      </c>
      <c r="F247" s="26">
        <v>2072</v>
      </c>
      <c r="G247" s="70">
        <f t="shared" si="14"/>
        <v>-52.099999999999909</v>
      </c>
      <c r="H247" s="26">
        <f t="shared" si="15"/>
        <v>97.547196459677039</v>
      </c>
      <c r="I247" s="26"/>
      <c r="J247" s="26">
        <v>24281.8</v>
      </c>
    </row>
    <row r="248" spans="1:10" ht="13">
      <c r="A248" s="14" t="s">
        <v>455</v>
      </c>
      <c r="B248" s="19" t="s">
        <v>456</v>
      </c>
      <c r="C248" s="16">
        <f>C249+C321+C331+C325</f>
        <v>444455.50000000006</v>
      </c>
      <c r="D248" s="16">
        <f>D249+D321+D331+D325</f>
        <v>1321090.8999999999</v>
      </c>
      <c r="E248" s="68">
        <f t="shared" si="13"/>
        <v>876635.39999999991</v>
      </c>
      <c r="F248" s="16">
        <f>F249+F321+F331+F325</f>
        <v>-710721.3</v>
      </c>
      <c r="G248" s="68">
        <f t="shared" si="14"/>
        <v>-2031812.2</v>
      </c>
      <c r="H248" s="16">
        <f t="shared" si="15"/>
        <v>-53.798061889609571</v>
      </c>
      <c r="I248" s="16" t="e">
        <f>I249+I321+I331+I325</f>
        <v>#REF!</v>
      </c>
      <c r="J248" s="16">
        <f>J249+J321+J331+J325</f>
        <v>5998032.2000000002</v>
      </c>
    </row>
    <row r="249" spans="1:10" ht="26">
      <c r="A249" s="46" t="s">
        <v>457</v>
      </c>
      <c r="B249" s="15" t="s">
        <v>458</v>
      </c>
      <c r="C249" s="16">
        <f>C250+C255+C297+C314</f>
        <v>444455.50000000006</v>
      </c>
      <c r="D249" s="16">
        <f>D250+D255+D297+D314</f>
        <v>324798</v>
      </c>
      <c r="E249" s="68">
        <f t="shared" si="13"/>
        <v>-119657.50000000006</v>
      </c>
      <c r="F249" s="16">
        <f>F250+F255+F297+F314</f>
        <v>259904</v>
      </c>
      <c r="G249" s="68">
        <f t="shared" si="14"/>
        <v>-64894</v>
      </c>
      <c r="H249" s="16">
        <f t="shared" si="15"/>
        <v>80.020197168701785</v>
      </c>
      <c r="I249" s="16" t="e">
        <f>I250+I255+I297+I314</f>
        <v>#REF!</v>
      </c>
      <c r="J249" s="16">
        <f>J250+J255+J297+J314</f>
        <v>4840888.7</v>
      </c>
    </row>
    <row r="250" spans="1:10" s="35" customFormat="1" ht="17" customHeight="1">
      <c r="A250" s="18" t="s">
        <v>615</v>
      </c>
      <c r="B250" s="19" t="s">
        <v>459</v>
      </c>
      <c r="C250" s="16">
        <f>C251+C253</f>
        <v>31482.9</v>
      </c>
      <c r="D250" s="16">
        <f>D251+D253</f>
        <v>31482.9</v>
      </c>
      <c r="E250" s="68">
        <f t="shared" si="13"/>
        <v>0</v>
      </c>
      <c r="F250" s="16">
        <f>F251+F253</f>
        <v>31482.9</v>
      </c>
      <c r="G250" s="68">
        <f t="shared" si="14"/>
        <v>0</v>
      </c>
      <c r="H250" s="16">
        <f t="shared" si="15"/>
        <v>100</v>
      </c>
      <c r="I250" s="16">
        <f>I251+I253</f>
        <v>0</v>
      </c>
      <c r="J250" s="16">
        <f>J251+J253</f>
        <v>125931.6</v>
      </c>
    </row>
    <row r="251" spans="1:10" s="28" customFormat="1" ht="13">
      <c r="A251" s="50" t="s">
        <v>616</v>
      </c>
      <c r="B251" s="40" t="s">
        <v>460</v>
      </c>
      <c r="C251" s="27">
        <f>C252</f>
        <v>31482.9</v>
      </c>
      <c r="D251" s="27">
        <f>D252</f>
        <v>31482.9</v>
      </c>
      <c r="E251" s="72">
        <f t="shared" si="13"/>
        <v>0</v>
      </c>
      <c r="F251" s="27">
        <f>F252</f>
        <v>31482.9</v>
      </c>
      <c r="G251" s="72">
        <f t="shared" si="14"/>
        <v>0</v>
      </c>
      <c r="H251" s="27">
        <f t="shared" si="15"/>
        <v>100</v>
      </c>
      <c r="I251" s="27">
        <f>I252</f>
        <v>0</v>
      </c>
      <c r="J251" s="27">
        <f>J252</f>
        <v>125931.6</v>
      </c>
    </row>
    <row r="252" spans="1:10" ht="13">
      <c r="A252" s="61" t="s">
        <v>617</v>
      </c>
      <c r="B252" s="25" t="s">
        <v>461</v>
      </c>
      <c r="C252" s="26">
        <v>31482.9</v>
      </c>
      <c r="D252" s="26">
        <v>31482.9</v>
      </c>
      <c r="E252" s="70">
        <f t="shared" si="13"/>
        <v>0</v>
      </c>
      <c r="F252" s="26">
        <v>31482.9</v>
      </c>
      <c r="G252" s="70">
        <f t="shared" si="14"/>
        <v>0</v>
      </c>
      <c r="H252" s="26">
        <f t="shared" si="15"/>
        <v>100</v>
      </c>
      <c r="I252" s="26"/>
      <c r="J252" s="26">
        <v>125931.6</v>
      </c>
    </row>
    <row r="253" spans="1:10" s="28" customFormat="1" ht="13" hidden="1">
      <c r="A253" s="56" t="s">
        <v>462</v>
      </c>
      <c r="B253" s="40" t="s">
        <v>463</v>
      </c>
      <c r="C253" s="27">
        <f>C254</f>
        <v>0</v>
      </c>
      <c r="D253" s="27">
        <f>D254</f>
        <v>0</v>
      </c>
      <c r="E253" s="72">
        <f t="shared" si="13"/>
        <v>0</v>
      </c>
      <c r="F253" s="27">
        <f>F254</f>
        <v>0</v>
      </c>
      <c r="G253" s="72">
        <f t="shared" si="14"/>
        <v>0</v>
      </c>
      <c r="H253" s="27" t="e">
        <f t="shared" si="15"/>
        <v>#DIV/0!</v>
      </c>
      <c r="I253" s="27">
        <f>I254</f>
        <v>0</v>
      </c>
      <c r="J253" s="27">
        <f>J254</f>
        <v>0</v>
      </c>
    </row>
    <row r="254" spans="1:10" ht="13" hidden="1">
      <c r="A254" s="49" t="s">
        <v>464</v>
      </c>
      <c r="B254" s="25" t="s">
        <v>465</v>
      </c>
      <c r="C254" s="26"/>
      <c r="D254" s="26"/>
      <c r="E254" s="70">
        <f t="shared" si="13"/>
        <v>0</v>
      </c>
      <c r="F254" s="26"/>
      <c r="G254" s="70">
        <f t="shared" si="14"/>
        <v>0</v>
      </c>
      <c r="H254" s="26" t="e">
        <f t="shared" si="15"/>
        <v>#DIV/0!</v>
      </c>
      <c r="I254" s="26"/>
      <c r="J254" s="26"/>
    </row>
    <row r="255" spans="1:10" s="35" customFormat="1" ht="27.65" customHeight="1">
      <c r="A255" s="18" t="s">
        <v>618</v>
      </c>
      <c r="B255" s="19" t="s">
        <v>466</v>
      </c>
      <c r="C255" s="16">
        <f>C256+C295+C260+C262+C267+C258+C273+C264+C271+C279+C275+C293</f>
        <v>66651.400000000009</v>
      </c>
      <c r="D255" s="16">
        <f>D256+D295+D260+D262+D267+D258+D273+D264+D271+D279+D275+D283+D289+D291+D277+D287+D293</f>
        <v>64637.8</v>
      </c>
      <c r="E255" s="68">
        <f t="shared" si="13"/>
        <v>-2013.6000000000058</v>
      </c>
      <c r="F255" s="16">
        <f>F256+F295+F260+F262+F267+F258+F273+F264+F271+F279+F275+F283+F289+F291+F277+F287+F293</f>
        <v>8270.4</v>
      </c>
      <c r="G255" s="68">
        <f t="shared" si="14"/>
        <v>-56367.4</v>
      </c>
      <c r="H255" s="16">
        <f t="shared" si="15"/>
        <v>12.794989928493852</v>
      </c>
      <c r="I255" s="16">
        <f>I256+I295+I260+I262+I267+I258+I273+I264+I271+I279</f>
        <v>0</v>
      </c>
      <c r="J255" s="16">
        <f>J256+J295+J260+J262+J267+J258+J273+J264+J271+J279+J275+J283+J289+J291+J277+J285+J287+J293</f>
        <v>1350444.4000000001</v>
      </c>
    </row>
    <row r="256" spans="1:10" s="28" customFormat="1" ht="26" hidden="1">
      <c r="A256" s="50" t="s">
        <v>467</v>
      </c>
      <c r="B256" s="40" t="s">
        <v>468</v>
      </c>
      <c r="C256" s="23">
        <f>C257</f>
        <v>0</v>
      </c>
      <c r="D256" s="23">
        <f>D257</f>
        <v>0</v>
      </c>
      <c r="E256" s="69">
        <f t="shared" si="13"/>
        <v>0</v>
      </c>
      <c r="F256" s="23">
        <f>F257</f>
        <v>0</v>
      </c>
      <c r="G256" s="69">
        <f t="shared" si="14"/>
        <v>0</v>
      </c>
      <c r="H256" s="16" t="e">
        <f t="shared" si="15"/>
        <v>#DIV/0!</v>
      </c>
      <c r="I256" s="23">
        <f>I257</f>
        <v>0</v>
      </c>
      <c r="J256" s="23">
        <f>J257</f>
        <v>0</v>
      </c>
    </row>
    <row r="257" spans="1:10" ht="26" hidden="1">
      <c r="A257" s="61" t="s">
        <v>469</v>
      </c>
      <c r="B257" s="25" t="s">
        <v>470</v>
      </c>
      <c r="C257" s="31">
        <v>0</v>
      </c>
      <c r="D257" s="31">
        <v>0</v>
      </c>
      <c r="E257" s="71">
        <f t="shared" si="13"/>
        <v>0</v>
      </c>
      <c r="F257" s="31">
        <v>0</v>
      </c>
      <c r="G257" s="71">
        <f t="shared" si="14"/>
        <v>0</v>
      </c>
      <c r="H257" s="16" t="e">
        <f t="shared" si="15"/>
        <v>#DIV/0!</v>
      </c>
      <c r="I257" s="31"/>
      <c r="J257" s="31">
        <v>0</v>
      </c>
    </row>
    <row r="258" spans="1:10" s="28" customFormat="1" ht="15.65" hidden="1" customHeight="1">
      <c r="A258" s="50" t="s">
        <v>471</v>
      </c>
      <c r="B258" s="60" t="s">
        <v>472</v>
      </c>
      <c r="C258" s="23">
        <f>C259</f>
        <v>0</v>
      </c>
      <c r="D258" s="23">
        <f>D259</f>
        <v>0</v>
      </c>
      <c r="E258" s="69">
        <f t="shared" si="13"/>
        <v>0</v>
      </c>
      <c r="F258" s="23">
        <f>F259</f>
        <v>0</v>
      </c>
      <c r="G258" s="69">
        <f t="shared" si="14"/>
        <v>0</v>
      </c>
      <c r="H258" s="16" t="e">
        <f t="shared" si="15"/>
        <v>#DIV/0!</v>
      </c>
      <c r="I258" s="23">
        <f>I259</f>
        <v>0</v>
      </c>
      <c r="J258" s="23">
        <f>J259</f>
        <v>0</v>
      </c>
    </row>
    <row r="259" spans="1:10" ht="19.25" hidden="1" customHeight="1">
      <c r="A259" s="61" t="s">
        <v>473</v>
      </c>
      <c r="B259" s="62" t="s">
        <v>474</v>
      </c>
      <c r="C259" s="31">
        <v>0</v>
      </c>
      <c r="D259" s="31">
        <v>0</v>
      </c>
      <c r="E259" s="71">
        <f t="shared" si="13"/>
        <v>0</v>
      </c>
      <c r="F259" s="31">
        <v>0</v>
      </c>
      <c r="G259" s="71">
        <f t="shared" si="14"/>
        <v>0</v>
      </c>
      <c r="H259" s="16" t="e">
        <f t="shared" si="15"/>
        <v>#DIV/0!</v>
      </c>
      <c r="I259" s="31"/>
      <c r="J259" s="31">
        <v>0</v>
      </c>
    </row>
    <row r="260" spans="1:10" s="28" customFormat="1" ht="30" hidden="1" customHeight="1">
      <c r="A260" s="50" t="s">
        <v>475</v>
      </c>
      <c r="B260" s="60" t="s">
        <v>476</v>
      </c>
      <c r="C260" s="23">
        <f>C261</f>
        <v>0</v>
      </c>
      <c r="D260" s="23">
        <f>D261</f>
        <v>0</v>
      </c>
      <c r="E260" s="69">
        <f t="shared" si="13"/>
        <v>0</v>
      </c>
      <c r="F260" s="23">
        <f>F261</f>
        <v>0</v>
      </c>
      <c r="G260" s="69">
        <f t="shared" si="14"/>
        <v>0</v>
      </c>
      <c r="H260" s="23" t="e">
        <f t="shared" si="15"/>
        <v>#DIV/0!</v>
      </c>
      <c r="I260" s="23">
        <f>I261</f>
        <v>0</v>
      </c>
      <c r="J260" s="23">
        <f>J261</f>
        <v>0</v>
      </c>
    </row>
    <row r="261" spans="1:10" ht="30" hidden="1" customHeight="1">
      <c r="A261" s="61" t="s">
        <v>477</v>
      </c>
      <c r="B261" s="62" t="s">
        <v>478</v>
      </c>
      <c r="C261" s="31">
        <v>0</v>
      </c>
      <c r="D261" s="31">
        <v>0</v>
      </c>
      <c r="E261" s="71">
        <f t="shared" si="13"/>
        <v>0</v>
      </c>
      <c r="F261" s="31">
        <v>0</v>
      </c>
      <c r="G261" s="71">
        <f t="shared" si="14"/>
        <v>0</v>
      </c>
      <c r="H261" s="31" t="e">
        <f t="shared" si="15"/>
        <v>#DIV/0!</v>
      </c>
      <c r="I261" s="31"/>
      <c r="J261" s="31">
        <v>0</v>
      </c>
    </row>
    <row r="262" spans="1:10" ht="13" hidden="1">
      <c r="A262" s="50" t="s">
        <v>479</v>
      </c>
      <c r="B262" s="60" t="s">
        <v>480</v>
      </c>
      <c r="C262" s="31">
        <f>C263</f>
        <v>0</v>
      </c>
      <c r="D262" s="31">
        <f>D263</f>
        <v>0</v>
      </c>
      <c r="E262" s="71">
        <f t="shared" si="13"/>
        <v>0</v>
      </c>
      <c r="F262" s="31">
        <f>F263</f>
        <v>0</v>
      </c>
      <c r="G262" s="71">
        <f t="shared" si="14"/>
        <v>0</v>
      </c>
      <c r="H262" s="16" t="e">
        <f t="shared" si="15"/>
        <v>#DIV/0!</v>
      </c>
      <c r="I262" s="31">
        <f>I263</f>
        <v>0</v>
      </c>
      <c r="J262" s="31">
        <f>J263</f>
        <v>0</v>
      </c>
    </row>
    <row r="263" spans="1:10" ht="13" hidden="1">
      <c r="A263" s="61" t="s">
        <v>481</v>
      </c>
      <c r="B263" s="62" t="s">
        <v>480</v>
      </c>
      <c r="C263" s="31">
        <v>0</v>
      </c>
      <c r="D263" s="31">
        <v>0</v>
      </c>
      <c r="E263" s="71">
        <f t="shared" si="13"/>
        <v>0</v>
      </c>
      <c r="F263" s="31">
        <v>0</v>
      </c>
      <c r="G263" s="71">
        <f t="shared" si="14"/>
        <v>0</v>
      </c>
      <c r="H263" s="16" t="e">
        <f t="shared" si="15"/>
        <v>#DIV/0!</v>
      </c>
      <c r="I263" s="31"/>
      <c r="J263" s="31">
        <v>0</v>
      </c>
    </row>
    <row r="264" spans="1:10" ht="52" hidden="1">
      <c r="A264" s="61" t="s">
        <v>482</v>
      </c>
      <c r="B264" s="62" t="s">
        <v>483</v>
      </c>
      <c r="C264" s="31">
        <f>C265</f>
        <v>0</v>
      </c>
      <c r="D264" s="31">
        <f>D265</f>
        <v>0</v>
      </c>
      <c r="E264" s="71">
        <f t="shared" si="13"/>
        <v>0</v>
      </c>
      <c r="F264" s="31">
        <f>F265</f>
        <v>0</v>
      </c>
      <c r="G264" s="71">
        <f t="shared" si="14"/>
        <v>0</v>
      </c>
      <c r="H264" s="16" t="e">
        <f t="shared" si="15"/>
        <v>#DIV/0!</v>
      </c>
      <c r="I264" s="31">
        <f>I265</f>
        <v>0</v>
      </c>
      <c r="J264" s="31">
        <f>J265</f>
        <v>0</v>
      </c>
    </row>
    <row r="265" spans="1:10" ht="52" hidden="1">
      <c r="A265" s="61" t="s">
        <v>484</v>
      </c>
      <c r="B265" s="62" t="s">
        <v>485</v>
      </c>
      <c r="C265" s="31">
        <f>C266</f>
        <v>0</v>
      </c>
      <c r="D265" s="31">
        <f>D266</f>
        <v>0</v>
      </c>
      <c r="E265" s="71">
        <f t="shared" si="13"/>
        <v>0</v>
      </c>
      <c r="F265" s="31">
        <f>F266</f>
        <v>0</v>
      </c>
      <c r="G265" s="71">
        <f t="shared" si="14"/>
        <v>0</v>
      </c>
      <c r="H265" s="16" t="e">
        <f t="shared" si="15"/>
        <v>#DIV/0!</v>
      </c>
      <c r="I265" s="31">
        <f>I266</f>
        <v>0</v>
      </c>
      <c r="J265" s="31">
        <f>J266</f>
        <v>0</v>
      </c>
    </row>
    <row r="266" spans="1:10" ht="39" hidden="1">
      <c r="A266" s="61" t="s">
        <v>486</v>
      </c>
      <c r="B266" s="62" t="s">
        <v>487</v>
      </c>
      <c r="C266" s="31"/>
      <c r="D266" s="31"/>
      <c r="E266" s="71">
        <f t="shared" si="13"/>
        <v>0</v>
      </c>
      <c r="F266" s="31"/>
      <c r="G266" s="71">
        <f t="shared" si="14"/>
        <v>0</v>
      </c>
      <c r="H266" s="16" t="e">
        <f t="shared" si="15"/>
        <v>#DIV/0!</v>
      </c>
      <c r="I266" s="31"/>
      <c r="J266" s="31"/>
    </row>
    <row r="267" spans="1:10" ht="39" hidden="1">
      <c r="A267" s="61" t="s">
        <v>488</v>
      </c>
      <c r="B267" s="62" t="s">
        <v>489</v>
      </c>
      <c r="C267" s="31">
        <f>C268+C270</f>
        <v>0</v>
      </c>
      <c r="D267" s="31">
        <f>D268+D270</f>
        <v>0</v>
      </c>
      <c r="E267" s="71">
        <f t="shared" si="13"/>
        <v>0</v>
      </c>
      <c r="F267" s="31">
        <f>F268+F270</f>
        <v>0</v>
      </c>
      <c r="G267" s="71">
        <f t="shared" si="14"/>
        <v>0</v>
      </c>
      <c r="H267" s="16" t="e">
        <f t="shared" si="15"/>
        <v>#DIV/0!</v>
      </c>
      <c r="I267" s="31">
        <f>I268+I270</f>
        <v>0</v>
      </c>
      <c r="J267" s="31">
        <f>J268+J270</f>
        <v>0</v>
      </c>
    </row>
    <row r="268" spans="1:10" ht="39" hidden="1">
      <c r="A268" s="61" t="s">
        <v>490</v>
      </c>
      <c r="B268" s="62" t="s">
        <v>491</v>
      </c>
      <c r="C268" s="31">
        <f>C269</f>
        <v>0</v>
      </c>
      <c r="D268" s="31">
        <f>D269</f>
        <v>0</v>
      </c>
      <c r="E268" s="71">
        <f t="shared" si="13"/>
        <v>0</v>
      </c>
      <c r="F268" s="31">
        <f>F269</f>
        <v>0</v>
      </c>
      <c r="G268" s="71">
        <f t="shared" si="14"/>
        <v>0</v>
      </c>
      <c r="H268" s="16" t="e">
        <f t="shared" si="15"/>
        <v>#DIV/0!</v>
      </c>
      <c r="I268" s="31">
        <f>I269</f>
        <v>0</v>
      </c>
      <c r="J268" s="31">
        <f>J269</f>
        <v>0</v>
      </c>
    </row>
    <row r="269" spans="1:10" ht="26" hidden="1">
      <c r="A269" s="61" t="s">
        <v>492</v>
      </c>
      <c r="B269" s="62" t="s">
        <v>493</v>
      </c>
      <c r="C269" s="31"/>
      <c r="D269" s="31"/>
      <c r="E269" s="71">
        <f t="shared" si="13"/>
        <v>0</v>
      </c>
      <c r="F269" s="31"/>
      <c r="G269" s="71">
        <f t="shared" si="14"/>
        <v>0</v>
      </c>
      <c r="H269" s="16" t="e">
        <f t="shared" si="15"/>
        <v>#DIV/0!</v>
      </c>
      <c r="I269" s="31"/>
      <c r="J269" s="31"/>
    </row>
    <row r="270" spans="1:10" ht="26" hidden="1">
      <c r="A270" s="61" t="s">
        <v>494</v>
      </c>
      <c r="B270" s="62" t="s">
        <v>495</v>
      </c>
      <c r="C270" s="31"/>
      <c r="D270" s="31"/>
      <c r="E270" s="71">
        <f t="shared" si="13"/>
        <v>0</v>
      </c>
      <c r="F270" s="31"/>
      <c r="G270" s="71">
        <f t="shared" si="14"/>
        <v>0</v>
      </c>
      <c r="H270" s="16" t="e">
        <f t="shared" si="15"/>
        <v>#DIV/0!</v>
      </c>
      <c r="I270" s="31"/>
      <c r="J270" s="31"/>
    </row>
    <row r="271" spans="1:10" ht="26" hidden="1">
      <c r="A271" s="61" t="s">
        <v>496</v>
      </c>
      <c r="B271" s="62" t="s">
        <v>497</v>
      </c>
      <c r="C271" s="31">
        <f t="shared" ref="C271:J271" si="16">C272</f>
        <v>0</v>
      </c>
      <c r="D271" s="31">
        <f t="shared" si="16"/>
        <v>0</v>
      </c>
      <c r="E271" s="71">
        <f t="shared" si="13"/>
        <v>0</v>
      </c>
      <c r="F271" s="31">
        <f t="shared" si="16"/>
        <v>0</v>
      </c>
      <c r="G271" s="71">
        <f t="shared" si="14"/>
        <v>0</v>
      </c>
      <c r="H271" s="16" t="e">
        <f t="shared" si="15"/>
        <v>#DIV/0!</v>
      </c>
      <c r="I271" s="31">
        <f t="shared" si="16"/>
        <v>0</v>
      </c>
      <c r="J271" s="31">
        <f t="shared" si="16"/>
        <v>0</v>
      </c>
    </row>
    <row r="272" spans="1:10" ht="26" hidden="1">
      <c r="A272" s="61" t="s">
        <v>498</v>
      </c>
      <c r="B272" s="62" t="s">
        <v>499</v>
      </c>
      <c r="C272" s="31"/>
      <c r="D272" s="31"/>
      <c r="E272" s="71">
        <f t="shared" si="13"/>
        <v>0</v>
      </c>
      <c r="F272" s="31"/>
      <c r="G272" s="71">
        <f t="shared" si="14"/>
        <v>0</v>
      </c>
      <c r="H272" s="16" t="e">
        <f t="shared" si="15"/>
        <v>#DIV/0!</v>
      </c>
      <c r="I272" s="31"/>
      <c r="J272" s="31"/>
    </row>
    <row r="273" spans="1:10" ht="39" hidden="1">
      <c r="A273" s="61" t="s">
        <v>500</v>
      </c>
      <c r="B273" s="62" t="s">
        <v>501</v>
      </c>
      <c r="C273" s="31">
        <f>C274</f>
        <v>0</v>
      </c>
      <c r="D273" s="31">
        <f>D274</f>
        <v>0</v>
      </c>
      <c r="E273" s="71">
        <f t="shared" si="13"/>
        <v>0</v>
      </c>
      <c r="F273" s="31">
        <f>F274</f>
        <v>0</v>
      </c>
      <c r="G273" s="71">
        <f t="shared" si="14"/>
        <v>0</v>
      </c>
      <c r="H273" s="16" t="e">
        <f t="shared" si="15"/>
        <v>#DIV/0!</v>
      </c>
      <c r="I273" s="31">
        <f>I274</f>
        <v>0</v>
      </c>
      <c r="J273" s="31">
        <f>J274</f>
        <v>0</v>
      </c>
    </row>
    <row r="274" spans="1:10" ht="39" hidden="1">
      <c r="A274" s="61" t="s">
        <v>502</v>
      </c>
      <c r="B274" s="62" t="s">
        <v>503</v>
      </c>
      <c r="C274" s="31"/>
      <c r="D274" s="31"/>
      <c r="E274" s="71">
        <f t="shared" si="13"/>
        <v>0</v>
      </c>
      <c r="F274" s="31"/>
      <c r="G274" s="71">
        <f t="shared" si="14"/>
        <v>0</v>
      </c>
      <c r="H274" s="16" t="e">
        <f t="shared" si="15"/>
        <v>#DIV/0!</v>
      </c>
      <c r="I274" s="31"/>
      <c r="J274" s="31"/>
    </row>
    <row r="275" spans="1:10" ht="29" hidden="1" customHeight="1">
      <c r="A275" s="61" t="s">
        <v>504</v>
      </c>
      <c r="B275" s="62" t="s">
        <v>505</v>
      </c>
      <c r="C275" s="23">
        <f>C276</f>
        <v>0</v>
      </c>
      <c r="D275" s="23">
        <f>D276</f>
        <v>0</v>
      </c>
      <c r="E275" s="69">
        <f t="shared" si="13"/>
        <v>0</v>
      </c>
      <c r="F275" s="23">
        <f>F276</f>
        <v>0</v>
      </c>
      <c r="G275" s="69">
        <f t="shared" si="14"/>
        <v>0</v>
      </c>
      <c r="H275" s="16" t="e">
        <f t="shared" si="15"/>
        <v>#DIV/0!</v>
      </c>
      <c r="I275" s="23"/>
      <c r="J275" s="23">
        <f>J276</f>
        <v>0</v>
      </c>
    </row>
    <row r="276" spans="1:10" ht="42" hidden="1" customHeight="1">
      <c r="A276" s="61" t="s">
        <v>506</v>
      </c>
      <c r="B276" s="62" t="s">
        <v>507</v>
      </c>
      <c r="C276" s="31">
        <v>0</v>
      </c>
      <c r="D276" s="31">
        <v>0</v>
      </c>
      <c r="E276" s="71">
        <f t="shared" si="13"/>
        <v>0</v>
      </c>
      <c r="F276" s="31">
        <v>0</v>
      </c>
      <c r="G276" s="71">
        <f t="shared" si="14"/>
        <v>0</v>
      </c>
      <c r="H276" s="16" t="e">
        <f t="shared" si="15"/>
        <v>#DIV/0!</v>
      </c>
      <c r="I276" s="31"/>
      <c r="J276" s="31">
        <v>0</v>
      </c>
    </row>
    <row r="277" spans="1:10" ht="42" customHeight="1">
      <c r="A277" s="50" t="s">
        <v>589</v>
      </c>
      <c r="B277" s="60" t="s">
        <v>588</v>
      </c>
      <c r="C277" s="31">
        <v>0</v>
      </c>
      <c r="D277" s="23">
        <f>D278</f>
        <v>7582.4</v>
      </c>
      <c r="E277" s="69"/>
      <c r="F277" s="23">
        <f>F278</f>
        <v>0</v>
      </c>
      <c r="G277" s="71"/>
      <c r="H277" s="31">
        <v>0</v>
      </c>
      <c r="I277" s="31"/>
      <c r="J277" s="23">
        <f>J278</f>
        <v>138627.4</v>
      </c>
    </row>
    <row r="278" spans="1:10" ht="42" customHeight="1">
      <c r="A278" s="61" t="s">
        <v>591</v>
      </c>
      <c r="B278" s="62" t="s">
        <v>590</v>
      </c>
      <c r="C278" s="31">
        <v>0</v>
      </c>
      <c r="D278" s="31">
        <v>7582.4</v>
      </c>
      <c r="E278" s="71"/>
      <c r="F278" s="31">
        <v>0</v>
      </c>
      <c r="G278" s="71"/>
      <c r="H278" s="31">
        <v>0</v>
      </c>
      <c r="I278" s="31"/>
      <c r="J278" s="31">
        <v>138627.4</v>
      </c>
    </row>
    <row r="279" spans="1:10" s="32" customFormat="1" ht="44.4" customHeight="1">
      <c r="A279" s="61" t="s">
        <v>619</v>
      </c>
      <c r="B279" s="60" t="s">
        <v>508</v>
      </c>
      <c r="C279" s="23">
        <f>C280</f>
        <v>0</v>
      </c>
      <c r="D279" s="23">
        <f>D280</f>
        <v>0</v>
      </c>
      <c r="E279" s="69">
        <f t="shared" si="13"/>
        <v>0</v>
      </c>
      <c r="F279" s="23">
        <f>F280</f>
        <v>0</v>
      </c>
      <c r="G279" s="69">
        <f t="shared" si="14"/>
        <v>0</v>
      </c>
      <c r="H279" s="31"/>
      <c r="I279" s="31">
        <f>I280</f>
        <v>0</v>
      </c>
      <c r="J279" s="23">
        <f>J280</f>
        <v>9716.7999999999993</v>
      </c>
    </row>
    <row r="280" spans="1:10" ht="42" customHeight="1">
      <c r="A280" s="61" t="s">
        <v>620</v>
      </c>
      <c r="B280" s="62" t="s">
        <v>509</v>
      </c>
      <c r="C280" s="31">
        <v>0</v>
      </c>
      <c r="D280" s="31">
        <v>0</v>
      </c>
      <c r="E280" s="71">
        <f t="shared" ref="E280:E339" si="17">D280-C280</f>
        <v>0</v>
      </c>
      <c r="F280" s="31">
        <v>0</v>
      </c>
      <c r="G280" s="71">
        <f t="shared" ref="G280:G339" si="18">F280-D280</f>
        <v>0</v>
      </c>
      <c r="H280" s="31"/>
      <c r="I280" s="31"/>
      <c r="J280" s="31">
        <v>9716.7999999999993</v>
      </c>
    </row>
    <row r="281" spans="1:10" ht="26" hidden="1">
      <c r="A281" s="56" t="s">
        <v>510</v>
      </c>
      <c r="B281" s="40" t="s">
        <v>511</v>
      </c>
      <c r="C281" s="31">
        <f>C282</f>
        <v>0</v>
      </c>
      <c r="D281" s="31">
        <f>D282</f>
        <v>0</v>
      </c>
      <c r="E281" s="71">
        <f t="shared" si="17"/>
        <v>0</v>
      </c>
      <c r="F281" s="31">
        <f>F282</f>
        <v>0</v>
      </c>
      <c r="G281" s="71">
        <f t="shared" si="18"/>
        <v>0</v>
      </c>
      <c r="H281" s="31" t="e">
        <f t="shared" si="15"/>
        <v>#DIV/0!</v>
      </c>
      <c r="I281" s="31"/>
      <c r="J281" s="31">
        <f>J282</f>
        <v>0</v>
      </c>
    </row>
    <row r="282" spans="1:10" ht="26" hidden="1">
      <c r="A282" s="49" t="s">
        <v>512</v>
      </c>
      <c r="B282" s="25" t="s">
        <v>513</v>
      </c>
      <c r="C282" s="31">
        <v>0</v>
      </c>
      <c r="D282" s="31">
        <v>0</v>
      </c>
      <c r="E282" s="71">
        <f t="shared" si="17"/>
        <v>0</v>
      </c>
      <c r="F282" s="31">
        <v>0</v>
      </c>
      <c r="G282" s="71">
        <f t="shared" si="18"/>
        <v>0</v>
      </c>
      <c r="H282" s="31" t="e">
        <f t="shared" si="15"/>
        <v>#DIV/0!</v>
      </c>
      <c r="I282" s="31"/>
      <c r="J282" s="31">
        <v>0</v>
      </c>
    </row>
    <row r="283" spans="1:10" ht="26">
      <c r="A283" s="50" t="s">
        <v>621</v>
      </c>
      <c r="B283" s="22" t="s">
        <v>514</v>
      </c>
      <c r="C283" s="23">
        <v>0</v>
      </c>
      <c r="D283" s="23">
        <f>D284</f>
        <v>0</v>
      </c>
      <c r="E283" s="69">
        <f t="shared" si="17"/>
        <v>0</v>
      </c>
      <c r="F283" s="23">
        <f>F284</f>
        <v>0</v>
      </c>
      <c r="G283" s="69">
        <f t="shared" si="18"/>
        <v>0</v>
      </c>
      <c r="H283" s="31"/>
      <c r="I283" s="31"/>
      <c r="J283" s="23">
        <f>J284</f>
        <v>15442.4</v>
      </c>
    </row>
    <row r="284" spans="1:10" ht="26">
      <c r="A284" s="49" t="s">
        <v>622</v>
      </c>
      <c r="B284" s="25" t="s">
        <v>515</v>
      </c>
      <c r="C284" s="31">
        <v>0</v>
      </c>
      <c r="D284" s="31">
        <v>0</v>
      </c>
      <c r="E284" s="71">
        <f t="shared" si="17"/>
        <v>0</v>
      </c>
      <c r="F284" s="31">
        <v>0</v>
      </c>
      <c r="G284" s="71">
        <f t="shared" si="18"/>
        <v>0</v>
      </c>
      <c r="H284" s="31"/>
      <c r="I284" s="31"/>
      <c r="J284" s="31">
        <v>15442.4</v>
      </c>
    </row>
    <row r="285" spans="1:10" ht="13">
      <c r="A285" s="50" t="s">
        <v>623</v>
      </c>
      <c r="B285" s="22" t="s">
        <v>610</v>
      </c>
      <c r="C285" s="23">
        <v>0</v>
      </c>
      <c r="D285" s="23">
        <v>0</v>
      </c>
      <c r="E285" s="69"/>
      <c r="F285" s="23">
        <v>0</v>
      </c>
      <c r="G285" s="71"/>
      <c r="H285" s="31"/>
      <c r="I285" s="31"/>
      <c r="J285" s="23">
        <f>J286</f>
        <v>9996</v>
      </c>
    </row>
    <row r="286" spans="1:10" ht="13">
      <c r="A286" s="85" t="s">
        <v>609</v>
      </c>
      <c r="B286" s="84" t="s">
        <v>608</v>
      </c>
      <c r="C286" s="31">
        <v>0</v>
      </c>
      <c r="D286" s="31">
        <v>0</v>
      </c>
      <c r="E286" s="71"/>
      <c r="F286" s="31">
        <v>0</v>
      </c>
      <c r="G286" s="71"/>
      <c r="H286" s="31"/>
      <c r="I286" s="31"/>
      <c r="J286" s="31">
        <v>9996</v>
      </c>
    </row>
    <row r="287" spans="1:10" ht="26">
      <c r="A287" s="50" t="s">
        <v>594</v>
      </c>
      <c r="B287" s="22" t="s">
        <v>592</v>
      </c>
      <c r="C287" s="31">
        <v>0</v>
      </c>
      <c r="D287" s="23">
        <f>D288</f>
        <v>28785</v>
      </c>
      <c r="E287" s="69"/>
      <c r="F287" s="23">
        <f>F288</f>
        <v>0</v>
      </c>
      <c r="G287" s="69"/>
      <c r="H287" s="23">
        <f>F287/D287*100</f>
        <v>0</v>
      </c>
      <c r="I287" s="31"/>
      <c r="J287" s="23">
        <f>J288</f>
        <v>129334.8</v>
      </c>
    </row>
    <row r="288" spans="1:10" ht="26">
      <c r="A288" s="49" t="s">
        <v>595</v>
      </c>
      <c r="B288" s="25" t="s">
        <v>593</v>
      </c>
      <c r="C288" s="31">
        <v>0</v>
      </c>
      <c r="D288" s="31">
        <v>28785</v>
      </c>
      <c r="E288" s="71"/>
      <c r="F288" s="31">
        <v>0</v>
      </c>
      <c r="G288" s="71"/>
      <c r="H288" s="31">
        <f>F288/D288*100</f>
        <v>0</v>
      </c>
      <c r="I288" s="31"/>
      <c r="J288" s="31">
        <v>129334.8</v>
      </c>
    </row>
    <row r="289" spans="1:10" ht="31.75" customHeight="1">
      <c r="A289" s="50" t="s">
        <v>624</v>
      </c>
      <c r="B289" s="22" t="s">
        <v>505</v>
      </c>
      <c r="C289" s="23">
        <f>C290</f>
        <v>0</v>
      </c>
      <c r="D289" s="23">
        <f>D290</f>
        <v>0</v>
      </c>
      <c r="E289" s="69">
        <f t="shared" si="17"/>
        <v>0</v>
      </c>
      <c r="F289" s="23">
        <f>F290</f>
        <v>0</v>
      </c>
      <c r="G289" s="69">
        <f t="shared" si="18"/>
        <v>0</v>
      </c>
      <c r="H289" s="23"/>
      <c r="I289" s="23"/>
      <c r="J289" s="23">
        <f>J290</f>
        <v>75225.2</v>
      </c>
    </row>
    <row r="290" spans="1:10" ht="42.65" customHeight="1">
      <c r="A290" s="49" t="s">
        <v>625</v>
      </c>
      <c r="B290" s="25" t="s">
        <v>507</v>
      </c>
      <c r="C290" s="31">
        <v>0</v>
      </c>
      <c r="D290" s="31">
        <v>0</v>
      </c>
      <c r="E290" s="71"/>
      <c r="F290" s="31">
        <v>0</v>
      </c>
      <c r="G290" s="71">
        <f t="shared" si="18"/>
        <v>0</v>
      </c>
      <c r="H290" s="31"/>
      <c r="I290" s="31"/>
      <c r="J290" s="31">
        <v>75225.2</v>
      </c>
    </row>
    <row r="291" spans="1:10" ht="31.75" hidden="1" customHeight="1">
      <c r="A291" s="49" t="s">
        <v>563</v>
      </c>
      <c r="B291" s="22" t="s">
        <v>562</v>
      </c>
      <c r="C291" s="23">
        <f>C292</f>
        <v>0</v>
      </c>
      <c r="D291" s="23">
        <f>D292</f>
        <v>0</v>
      </c>
      <c r="E291" s="69">
        <f t="shared" si="17"/>
        <v>0</v>
      </c>
      <c r="F291" s="23">
        <f>F292</f>
        <v>0</v>
      </c>
      <c r="G291" s="69">
        <f t="shared" si="18"/>
        <v>0</v>
      </c>
      <c r="H291" s="23" t="e">
        <f t="shared" si="15"/>
        <v>#DIV/0!</v>
      </c>
      <c r="I291" s="31"/>
      <c r="J291" s="23">
        <f>J292</f>
        <v>0</v>
      </c>
    </row>
    <row r="292" spans="1:10" ht="33" hidden="1" customHeight="1">
      <c r="A292" s="61" t="s">
        <v>564</v>
      </c>
      <c r="B292" s="30" t="s">
        <v>561</v>
      </c>
      <c r="C292" s="31">
        <v>0</v>
      </c>
      <c r="D292" s="31"/>
      <c r="E292" s="71">
        <f t="shared" si="17"/>
        <v>0</v>
      </c>
      <c r="F292" s="31"/>
      <c r="G292" s="71">
        <f t="shared" si="18"/>
        <v>0</v>
      </c>
      <c r="H292" s="31" t="e">
        <f t="shared" si="15"/>
        <v>#DIV/0!</v>
      </c>
      <c r="I292" s="31"/>
      <c r="J292" s="31"/>
    </row>
    <row r="293" spans="1:10" ht="33" customHeight="1">
      <c r="A293" s="50" t="s">
        <v>598</v>
      </c>
      <c r="B293" s="22" t="s">
        <v>596</v>
      </c>
      <c r="C293" s="23">
        <f>C294</f>
        <v>59480.800000000003</v>
      </c>
      <c r="D293" s="23">
        <f>D294</f>
        <v>20000</v>
      </c>
      <c r="E293" s="69"/>
      <c r="F293" s="23">
        <f>F294</f>
        <v>0</v>
      </c>
      <c r="G293" s="69"/>
      <c r="H293" s="23">
        <f>F293/D293*100</f>
        <v>0</v>
      </c>
      <c r="I293" s="23"/>
      <c r="J293" s="23">
        <f>J294</f>
        <v>356630.5</v>
      </c>
    </row>
    <row r="294" spans="1:10" ht="33" customHeight="1">
      <c r="A294" s="61" t="s">
        <v>599</v>
      </c>
      <c r="B294" s="30" t="s">
        <v>597</v>
      </c>
      <c r="C294" s="31">
        <v>59480.800000000003</v>
      </c>
      <c r="D294" s="31">
        <v>20000</v>
      </c>
      <c r="E294" s="71"/>
      <c r="F294" s="31">
        <v>0</v>
      </c>
      <c r="G294" s="71"/>
      <c r="H294" s="31">
        <f>F294/D294*100</f>
        <v>0</v>
      </c>
      <c r="I294" s="31"/>
      <c r="J294" s="31">
        <v>356630.5</v>
      </c>
    </row>
    <row r="295" spans="1:10" s="28" customFormat="1" ht="13">
      <c r="A295" s="56" t="s">
        <v>626</v>
      </c>
      <c r="B295" s="40" t="s">
        <v>516</v>
      </c>
      <c r="C295" s="23">
        <f>C296</f>
        <v>7170.6</v>
      </c>
      <c r="D295" s="23">
        <f>D296</f>
        <v>8270.4</v>
      </c>
      <c r="E295" s="69">
        <f t="shared" si="17"/>
        <v>1099.7999999999993</v>
      </c>
      <c r="F295" s="23">
        <f>F296</f>
        <v>8270.4</v>
      </c>
      <c r="G295" s="69">
        <f t="shared" si="18"/>
        <v>0</v>
      </c>
      <c r="H295" s="31">
        <f t="shared" si="15"/>
        <v>100</v>
      </c>
      <c r="I295" s="23">
        <f>I296</f>
        <v>0</v>
      </c>
      <c r="J295" s="23">
        <f>J296</f>
        <v>615471.30000000005</v>
      </c>
    </row>
    <row r="296" spans="1:10" ht="13">
      <c r="A296" s="49" t="s">
        <v>627</v>
      </c>
      <c r="B296" s="25" t="s">
        <v>517</v>
      </c>
      <c r="C296" s="31">
        <v>7170.6</v>
      </c>
      <c r="D296" s="31">
        <v>8270.4</v>
      </c>
      <c r="E296" s="71">
        <f t="shared" si="17"/>
        <v>1099.7999999999993</v>
      </c>
      <c r="F296" s="31">
        <v>8270.4</v>
      </c>
      <c r="G296" s="71">
        <f t="shared" si="18"/>
        <v>0</v>
      </c>
      <c r="H296" s="31">
        <f t="shared" si="15"/>
        <v>100</v>
      </c>
      <c r="I296" s="31"/>
      <c r="J296" s="31">
        <v>615471.30000000005</v>
      </c>
    </row>
    <row r="297" spans="1:10" s="35" customFormat="1" ht="13">
      <c r="A297" s="18" t="s">
        <v>628</v>
      </c>
      <c r="B297" s="43" t="s">
        <v>518</v>
      </c>
      <c r="C297" s="16">
        <f>C298+C300+C302+C306+C308+C310+C312</f>
        <v>340249</v>
      </c>
      <c r="D297" s="16">
        <f t="shared" ref="D297:I297" si="19">D298+D300+D302+D306+D308+D310+D312</f>
        <v>216913.9</v>
      </c>
      <c r="E297" s="16">
        <f t="shared" si="19"/>
        <v>-123335.10000000002</v>
      </c>
      <c r="F297" s="16">
        <f t="shared" si="19"/>
        <v>216500.69999999998</v>
      </c>
      <c r="G297" s="16">
        <f t="shared" si="19"/>
        <v>-413.20000000001164</v>
      </c>
      <c r="H297" s="44">
        <f t="shared" si="15"/>
        <v>99.809509671809877</v>
      </c>
      <c r="I297" s="16">
        <f t="shared" si="19"/>
        <v>0</v>
      </c>
      <c r="J297" s="16">
        <f>J298+J300+J302+J306+J308+J310+J312+J304</f>
        <v>1596774.8</v>
      </c>
    </row>
    <row r="298" spans="1:10" s="28" customFormat="1" ht="26">
      <c r="A298" s="56" t="s">
        <v>629</v>
      </c>
      <c r="B298" s="40" t="s">
        <v>519</v>
      </c>
      <c r="C298" s="23">
        <f>C299</f>
        <v>338237.4</v>
      </c>
      <c r="D298" s="23">
        <f>D299</f>
        <v>214887.5</v>
      </c>
      <c r="E298" s="69">
        <f t="shared" si="17"/>
        <v>-123349.90000000002</v>
      </c>
      <c r="F298" s="23">
        <f>F299</f>
        <v>214550.8</v>
      </c>
      <c r="G298" s="69">
        <f t="shared" si="18"/>
        <v>-336.70000000001164</v>
      </c>
      <c r="H298" s="23">
        <f t="shared" ref="H298:H324" si="20">F298/D298*100</f>
        <v>99.843313361642714</v>
      </c>
      <c r="I298" s="23">
        <f>I299</f>
        <v>0</v>
      </c>
      <c r="J298" s="23">
        <f>J299</f>
        <v>1531277.5</v>
      </c>
    </row>
    <row r="299" spans="1:10" ht="26">
      <c r="A299" s="49" t="s">
        <v>630</v>
      </c>
      <c r="B299" s="55" t="s">
        <v>520</v>
      </c>
      <c r="C299" s="31">
        <v>338237.4</v>
      </c>
      <c r="D299" s="31">
        <v>214887.5</v>
      </c>
      <c r="E299" s="71">
        <f t="shared" si="17"/>
        <v>-123349.90000000002</v>
      </c>
      <c r="F299" s="31">
        <v>214550.8</v>
      </c>
      <c r="G299" s="71">
        <f t="shared" si="18"/>
        <v>-336.70000000001164</v>
      </c>
      <c r="H299" s="31">
        <f t="shared" si="20"/>
        <v>99.843313361642714</v>
      </c>
      <c r="I299" s="31"/>
      <c r="J299" s="31">
        <v>1531277.5</v>
      </c>
    </row>
    <row r="300" spans="1:10" ht="39">
      <c r="A300" s="56" t="s">
        <v>631</v>
      </c>
      <c r="B300" s="40" t="s">
        <v>521</v>
      </c>
      <c r="C300" s="31">
        <f>C301</f>
        <v>0</v>
      </c>
      <c r="D300" s="31">
        <f>D301</f>
        <v>0</v>
      </c>
      <c r="E300" s="71">
        <f t="shared" si="17"/>
        <v>0</v>
      </c>
      <c r="F300" s="31">
        <f>F301</f>
        <v>0</v>
      </c>
      <c r="G300" s="71">
        <f t="shared" si="18"/>
        <v>0</v>
      </c>
      <c r="H300" s="31"/>
      <c r="I300" s="31"/>
      <c r="J300" s="31">
        <f>J301</f>
        <v>43890.3</v>
      </c>
    </row>
    <row r="301" spans="1:10" ht="39">
      <c r="A301" s="56" t="s">
        <v>632</v>
      </c>
      <c r="B301" s="25" t="s">
        <v>522</v>
      </c>
      <c r="C301" s="31">
        <v>0</v>
      </c>
      <c r="D301" s="31">
        <v>0</v>
      </c>
      <c r="E301" s="71">
        <f t="shared" si="17"/>
        <v>0</v>
      </c>
      <c r="F301" s="31">
        <v>0</v>
      </c>
      <c r="G301" s="71">
        <f t="shared" si="18"/>
        <v>0</v>
      </c>
      <c r="H301" s="31"/>
      <c r="I301" s="31"/>
      <c r="J301" s="31">
        <v>43890.3</v>
      </c>
    </row>
    <row r="302" spans="1:10" ht="46.25" customHeight="1">
      <c r="A302" s="56" t="s">
        <v>633</v>
      </c>
      <c r="B302" s="40" t="s">
        <v>523</v>
      </c>
      <c r="C302" s="23">
        <f>C303</f>
        <v>76.5</v>
      </c>
      <c r="D302" s="23">
        <f>D303</f>
        <v>76.5</v>
      </c>
      <c r="E302" s="69">
        <f t="shared" si="17"/>
        <v>0</v>
      </c>
      <c r="F302" s="23">
        <f>F303</f>
        <v>0</v>
      </c>
      <c r="G302" s="69">
        <f t="shared" si="18"/>
        <v>-76.5</v>
      </c>
      <c r="H302" s="23">
        <f t="shared" si="20"/>
        <v>0</v>
      </c>
      <c r="I302" s="23">
        <f>I303</f>
        <v>0</v>
      </c>
      <c r="J302" s="23">
        <f>J303</f>
        <v>76.5</v>
      </c>
    </row>
    <row r="303" spans="1:10" ht="42.65" customHeight="1">
      <c r="A303" s="61" t="s">
        <v>634</v>
      </c>
      <c r="B303" s="25" t="s">
        <v>524</v>
      </c>
      <c r="C303" s="31">
        <v>76.5</v>
      </c>
      <c r="D303" s="31">
        <v>76.5</v>
      </c>
      <c r="E303" s="71">
        <f t="shared" si="17"/>
        <v>0</v>
      </c>
      <c r="F303" s="31">
        <v>0</v>
      </c>
      <c r="G303" s="71">
        <f t="shared" si="18"/>
        <v>-76.5</v>
      </c>
      <c r="H303" s="31">
        <f t="shared" si="20"/>
        <v>0</v>
      </c>
      <c r="I303" s="31">
        <v>0</v>
      </c>
      <c r="J303" s="31">
        <v>76.5</v>
      </c>
    </row>
    <row r="304" spans="1:10" ht="42.65" customHeight="1">
      <c r="A304" s="50" t="s">
        <v>613</v>
      </c>
      <c r="B304" s="22" t="s">
        <v>611</v>
      </c>
      <c r="C304" s="31">
        <v>0</v>
      </c>
      <c r="D304" s="31">
        <v>0</v>
      </c>
      <c r="E304" s="71">
        <f t="shared" si="17"/>
        <v>0</v>
      </c>
      <c r="F304" s="31">
        <v>0</v>
      </c>
      <c r="G304" s="71">
        <f t="shared" si="18"/>
        <v>0</v>
      </c>
      <c r="H304" s="31"/>
      <c r="I304" s="31"/>
      <c r="J304" s="23">
        <f>J305</f>
        <v>1458.3</v>
      </c>
    </row>
    <row r="305" spans="1:10" ht="42.65" customHeight="1">
      <c r="A305" s="61" t="s">
        <v>614</v>
      </c>
      <c r="B305" s="25" t="s">
        <v>612</v>
      </c>
      <c r="C305" s="31">
        <v>0</v>
      </c>
      <c r="D305" s="31">
        <v>0</v>
      </c>
      <c r="E305" s="71">
        <f t="shared" si="17"/>
        <v>0</v>
      </c>
      <c r="F305" s="31">
        <v>0</v>
      </c>
      <c r="G305" s="71">
        <f t="shared" si="18"/>
        <v>0</v>
      </c>
      <c r="H305" s="31"/>
      <c r="I305" s="31"/>
      <c r="J305" s="31">
        <v>1458.3</v>
      </c>
    </row>
    <row r="306" spans="1:10" s="28" customFormat="1" ht="44.4" customHeight="1">
      <c r="A306" s="56" t="s">
        <v>635</v>
      </c>
      <c r="B306" s="22" t="s">
        <v>560</v>
      </c>
      <c r="C306" s="23">
        <v>0</v>
      </c>
      <c r="D306" s="23">
        <f>D307</f>
        <v>0</v>
      </c>
      <c r="E306" s="69">
        <f t="shared" si="17"/>
        <v>0</v>
      </c>
      <c r="F306" s="23">
        <f>F307</f>
        <v>0</v>
      </c>
      <c r="G306" s="69">
        <f t="shared" si="18"/>
        <v>0</v>
      </c>
      <c r="H306" s="31"/>
      <c r="I306" s="23">
        <f>I307</f>
        <v>0</v>
      </c>
      <c r="J306" s="23">
        <f>J307</f>
        <v>5104</v>
      </c>
    </row>
    <row r="307" spans="1:10" ht="43.25" customHeight="1">
      <c r="A307" s="49" t="s">
        <v>636</v>
      </c>
      <c r="B307" s="25" t="s">
        <v>559</v>
      </c>
      <c r="C307" s="31">
        <v>0</v>
      </c>
      <c r="D307" s="31">
        <v>0</v>
      </c>
      <c r="E307" s="71">
        <f t="shared" si="17"/>
        <v>0</v>
      </c>
      <c r="F307" s="31">
        <v>0</v>
      </c>
      <c r="G307" s="71">
        <f t="shared" si="18"/>
        <v>0</v>
      </c>
      <c r="H307" s="31"/>
      <c r="I307" s="31">
        <v>0</v>
      </c>
      <c r="J307" s="31">
        <v>5104</v>
      </c>
    </row>
    <row r="308" spans="1:10" ht="42.65" customHeight="1">
      <c r="A308" s="56" t="s">
        <v>637</v>
      </c>
      <c r="B308" s="22" t="s">
        <v>525</v>
      </c>
      <c r="C308" s="23">
        <v>0</v>
      </c>
      <c r="D308" s="23">
        <v>0</v>
      </c>
      <c r="E308" s="69">
        <f t="shared" si="17"/>
        <v>0</v>
      </c>
      <c r="F308" s="23">
        <v>0</v>
      </c>
      <c r="G308" s="69">
        <f t="shared" si="18"/>
        <v>0</v>
      </c>
      <c r="H308" s="31"/>
      <c r="I308" s="31"/>
      <c r="J308" s="23">
        <f>J309</f>
        <v>7291.4</v>
      </c>
    </row>
    <row r="309" spans="1:10" ht="43.25" customHeight="1">
      <c r="A309" s="61" t="s">
        <v>638</v>
      </c>
      <c r="B309" s="25" t="s">
        <v>526</v>
      </c>
      <c r="C309" s="31">
        <v>0</v>
      </c>
      <c r="D309" s="31">
        <v>0</v>
      </c>
      <c r="E309" s="71">
        <f t="shared" si="17"/>
        <v>0</v>
      </c>
      <c r="F309" s="31">
        <v>0</v>
      </c>
      <c r="G309" s="71">
        <f t="shared" si="18"/>
        <v>0</v>
      </c>
      <c r="H309" s="31"/>
      <c r="I309" s="31"/>
      <c r="J309" s="31">
        <v>7291.4</v>
      </c>
    </row>
    <row r="310" spans="1:10" ht="17.399999999999999" customHeight="1">
      <c r="A310" s="50" t="s">
        <v>639</v>
      </c>
      <c r="B310" s="22" t="s">
        <v>527</v>
      </c>
      <c r="C310" s="23">
        <f>C311</f>
        <v>1759.5</v>
      </c>
      <c r="D310" s="23">
        <f>D311</f>
        <v>1774.3</v>
      </c>
      <c r="E310" s="69">
        <f t="shared" si="17"/>
        <v>14.799999999999955</v>
      </c>
      <c r="F310" s="23">
        <f>F311</f>
        <v>1774.3</v>
      </c>
      <c r="G310" s="69">
        <f t="shared" si="18"/>
        <v>0</v>
      </c>
      <c r="H310" s="23">
        <f t="shared" si="20"/>
        <v>100</v>
      </c>
      <c r="I310" s="23"/>
      <c r="J310" s="23">
        <f>J311</f>
        <v>7038</v>
      </c>
    </row>
    <row r="311" spans="1:10" ht="27.65" customHeight="1">
      <c r="A311" s="49" t="s">
        <v>640</v>
      </c>
      <c r="B311" s="25" t="s">
        <v>528</v>
      </c>
      <c r="C311" s="31">
        <v>1759.5</v>
      </c>
      <c r="D311" s="31">
        <v>1774.3</v>
      </c>
      <c r="E311" s="71">
        <f t="shared" si="17"/>
        <v>14.799999999999955</v>
      </c>
      <c r="F311" s="31">
        <v>1774.3</v>
      </c>
      <c r="G311" s="71">
        <f t="shared" si="18"/>
        <v>0</v>
      </c>
      <c r="H311" s="31">
        <f t="shared" si="20"/>
        <v>100</v>
      </c>
      <c r="I311" s="31"/>
      <c r="J311" s="31">
        <v>7038</v>
      </c>
    </row>
    <row r="312" spans="1:10" s="28" customFormat="1" ht="13">
      <c r="A312" s="50" t="s">
        <v>641</v>
      </c>
      <c r="B312" s="40" t="s">
        <v>529</v>
      </c>
      <c r="C312" s="23">
        <f>C313</f>
        <v>175.6</v>
      </c>
      <c r="D312" s="23">
        <f>D313</f>
        <v>175.6</v>
      </c>
      <c r="E312" s="69">
        <f t="shared" si="17"/>
        <v>0</v>
      </c>
      <c r="F312" s="23">
        <f>F313</f>
        <v>175.6</v>
      </c>
      <c r="G312" s="69">
        <f t="shared" si="18"/>
        <v>0</v>
      </c>
      <c r="H312" s="31">
        <f t="shared" si="20"/>
        <v>100</v>
      </c>
      <c r="I312" s="23">
        <f>I313</f>
        <v>0</v>
      </c>
      <c r="J312" s="23">
        <f>J313</f>
        <v>638.79999999999995</v>
      </c>
    </row>
    <row r="313" spans="1:10" ht="13">
      <c r="A313" s="61" t="s">
        <v>642</v>
      </c>
      <c r="B313" s="62" t="s">
        <v>530</v>
      </c>
      <c r="C313" s="31">
        <v>175.6</v>
      </c>
      <c r="D313" s="31">
        <v>175.6</v>
      </c>
      <c r="E313" s="71">
        <f t="shared" si="17"/>
        <v>0</v>
      </c>
      <c r="F313" s="31">
        <v>175.6</v>
      </c>
      <c r="G313" s="71">
        <f t="shared" si="18"/>
        <v>0</v>
      </c>
      <c r="H313" s="31">
        <f t="shared" si="20"/>
        <v>100</v>
      </c>
      <c r="I313" s="31"/>
      <c r="J313" s="31">
        <v>638.79999999999995</v>
      </c>
    </row>
    <row r="314" spans="1:10" s="35" customFormat="1" ht="13">
      <c r="A314" s="58" t="s">
        <v>643</v>
      </c>
      <c r="B314" s="59" t="s">
        <v>531</v>
      </c>
      <c r="C314" s="44">
        <f>C317+C319</f>
        <v>6072.2</v>
      </c>
      <c r="D314" s="44">
        <f>D317+D319</f>
        <v>11763.4</v>
      </c>
      <c r="E314" s="73">
        <f t="shared" si="17"/>
        <v>5691.2</v>
      </c>
      <c r="F314" s="44">
        <f>F317+F319</f>
        <v>3650</v>
      </c>
      <c r="G314" s="73">
        <f t="shared" si="18"/>
        <v>-8113.4</v>
      </c>
      <c r="H314" s="44">
        <f t="shared" si="20"/>
        <v>31.028444157301461</v>
      </c>
      <c r="I314" s="44" t="e">
        <f>I315+I319+I317+#REF!+#REF!</f>
        <v>#REF!</v>
      </c>
      <c r="J314" s="44">
        <f>J317+J319</f>
        <v>1767737.9</v>
      </c>
    </row>
    <row r="315" spans="1:10" ht="52" hidden="1">
      <c r="A315" s="61" t="s">
        <v>532</v>
      </c>
      <c r="B315" s="62" t="s">
        <v>533</v>
      </c>
      <c r="C315" s="31">
        <f>C316</f>
        <v>0</v>
      </c>
      <c r="D315" s="31">
        <f>D316</f>
        <v>0</v>
      </c>
      <c r="E315" s="71">
        <f t="shared" si="17"/>
        <v>0</v>
      </c>
      <c r="F315" s="31">
        <f>F316</f>
        <v>0</v>
      </c>
      <c r="G315" s="71">
        <f t="shared" si="18"/>
        <v>0</v>
      </c>
      <c r="H315" s="31" t="e">
        <f t="shared" si="20"/>
        <v>#DIV/0!</v>
      </c>
      <c r="I315" s="31">
        <f>I316</f>
        <v>0</v>
      </c>
      <c r="J315" s="31">
        <f>J316</f>
        <v>0</v>
      </c>
    </row>
    <row r="316" spans="1:10" ht="52" hidden="1">
      <c r="A316" s="61" t="s">
        <v>534</v>
      </c>
      <c r="B316" s="62" t="s">
        <v>535</v>
      </c>
      <c r="C316" s="31"/>
      <c r="D316" s="31"/>
      <c r="E316" s="71">
        <f t="shared" si="17"/>
        <v>0</v>
      </c>
      <c r="F316" s="31"/>
      <c r="G316" s="71">
        <f t="shared" si="18"/>
        <v>0</v>
      </c>
      <c r="H316" s="31" t="e">
        <f t="shared" si="20"/>
        <v>#DIV/0!</v>
      </c>
      <c r="I316" s="31"/>
      <c r="J316" s="31"/>
    </row>
    <row r="317" spans="1:10" ht="44" hidden="1" customHeight="1">
      <c r="A317" s="50" t="s">
        <v>536</v>
      </c>
      <c r="B317" s="62" t="s">
        <v>537</v>
      </c>
      <c r="C317" s="31">
        <f>C318</f>
        <v>0</v>
      </c>
      <c r="D317" s="31">
        <f>D318</f>
        <v>0</v>
      </c>
      <c r="E317" s="71">
        <f t="shared" si="17"/>
        <v>0</v>
      </c>
      <c r="F317" s="31">
        <f>F318</f>
        <v>0</v>
      </c>
      <c r="G317" s="71">
        <f t="shared" si="18"/>
        <v>0</v>
      </c>
      <c r="H317" s="31" t="e">
        <f t="shared" si="20"/>
        <v>#DIV/0!</v>
      </c>
      <c r="I317" s="31">
        <f>I318</f>
        <v>0</v>
      </c>
      <c r="J317" s="31">
        <f>J318</f>
        <v>0</v>
      </c>
    </row>
    <row r="318" spans="1:10" ht="26" hidden="1">
      <c r="A318" s="61" t="s">
        <v>538</v>
      </c>
      <c r="B318" s="62" t="s">
        <v>539</v>
      </c>
      <c r="C318" s="31">
        <v>0</v>
      </c>
      <c r="D318" s="31">
        <v>0</v>
      </c>
      <c r="E318" s="71">
        <f t="shared" si="17"/>
        <v>0</v>
      </c>
      <c r="F318" s="31">
        <v>0</v>
      </c>
      <c r="G318" s="71">
        <f t="shared" si="18"/>
        <v>0</v>
      </c>
      <c r="H318" s="31" t="e">
        <f t="shared" si="20"/>
        <v>#DIV/0!</v>
      </c>
      <c r="I318" s="31">
        <v>0</v>
      </c>
      <c r="J318" s="31">
        <v>0</v>
      </c>
    </row>
    <row r="319" spans="1:10" s="28" customFormat="1" ht="13">
      <c r="A319" s="50" t="s">
        <v>644</v>
      </c>
      <c r="B319" s="60" t="s">
        <v>540</v>
      </c>
      <c r="C319" s="23">
        <f>C320</f>
        <v>6072.2</v>
      </c>
      <c r="D319" s="23">
        <f>D320</f>
        <v>11763.4</v>
      </c>
      <c r="E319" s="69">
        <f t="shared" si="17"/>
        <v>5691.2</v>
      </c>
      <c r="F319" s="23">
        <f>F320</f>
        <v>3650</v>
      </c>
      <c r="G319" s="69">
        <f t="shared" si="18"/>
        <v>-8113.4</v>
      </c>
      <c r="H319" s="23">
        <f t="shared" si="20"/>
        <v>31.028444157301461</v>
      </c>
      <c r="I319" s="23">
        <f>I320</f>
        <v>0</v>
      </c>
      <c r="J319" s="23">
        <f>J320</f>
        <v>1767737.9</v>
      </c>
    </row>
    <row r="320" spans="1:10" ht="13">
      <c r="A320" s="61" t="s">
        <v>645</v>
      </c>
      <c r="B320" s="62" t="s">
        <v>541</v>
      </c>
      <c r="C320" s="31">
        <v>6072.2</v>
      </c>
      <c r="D320" s="31">
        <v>11763.4</v>
      </c>
      <c r="E320" s="71">
        <f t="shared" si="17"/>
        <v>5691.2</v>
      </c>
      <c r="F320" s="31">
        <v>3650</v>
      </c>
      <c r="G320" s="71">
        <f t="shared" si="18"/>
        <v>-8113.4</v>
      </c>
      <c r="H320" s="31">
        <f t="shared" si="20"/>
        <v>31.028444157301461</v>
      </c>
      <c r="I320" s="31">
        <v>0</v>
      </c>
      <c r="J320" s="31">
        <v>1767737.9</v>
      </c>
    </row>
    <row r="321" spans="1:10" ht="13">
      <c r="A321" s="46" t="s">
        <v>542</v>
      </c>
      <c r="B321" s="15" t="s">
        <v>543</v>
      </c>
      <c r="C321" s="16">
        <f>C322</f>
        <v>0</v>
      </c>
      <c r="D321" s="16">
        <f>D322</f>
        <v>7517.2</v>
      </c>
      <c r="E321" s="68">
        <f t="shared" si="17"/>
        <v>7517.2</v>
      </c>
      <c r="F321" s="16">
        <f>F322</f>
        <v>7517.2</v>
      </c>
      <c r="G321" s="68">
        <f t="shared" si="18"/>
        <v>0</v>
      </c>
      <c r="H321" s="16">
        <f t="shared" si="20"/>
        <v>100</v>
      </c>
      <c r="I321" s="16">
        <f>I322</f>
        <v>0</v>
      </c>
      <c r="J321" s="16">
        <f>J322</f>
        <v>168367.8</v>
      </c>
    </row>
    <row r="322" spans="1:10" s="28" customFormat="1" ht="19.25" customHeight="1">
      <c r="A322" s="39" t="s">
        <v>646</v>
      </c>
      <c r="B322" s="40" t="s">
        <v>544</v>
      </c>
      <c r="C322" s="27">
        <f>C324+C323</f>
        <v>0</v>
      </c>
      <c r="D322" s="27">
        <f>D324+D323</f>
        <v>7517.2</v>
      </c>
      <c r="E322" s="72">
        <f t="shared" si="17"/>
        <v>7517.2</v>
      </c>
      <c r="F322" s="27">
        <f>F324+F323</f>
        <v>7517.2</v>
      </c>
      <c r="G322" s="72">
        <f t="shared" si="18"/>
        <v>0</v>
      </c>
      <c r="H322" s="27">
        <f t="shared" si="20"/>
        <v>100</v>
      </c>
      <c r="I322" s="27">
        <f>I324+I323</f>
        <v>0</v>
      </c>
      <c r="J322" s="27">
        <f>J324+J323</f>
        <v>168367.8</v>
      </c>
    </row>
    <row r="323" spans="1:10" ht="52" hidden="1">
      <c r="A323" s="24" t="s">
        <v>545</v>
      </c>
      <c r="B323" s="25" t="s">
        <v>546</v>
      </c>
      <c r="C323" s="26"/>
      <c r="D323" s="26"/>
      <c r="E323" s="70">
        <f t="shared" si="17"/>
        <v>0</v>
      </c>
      <c r="F323" s="26"/>
      <c r="G323" s="70">
        <f t="shared" si="18"/>
        <v>0</v>
      </c>
      <c r="H323" s="26" t="e">
        <f t="shared" si="20"/>
        <v>#DIV/0!</v>
      </c>
      <c r="I323" s="26"/>
      <c r="J323" s="26"/>
    </row>
    <row r="324" spans="1:10" ht="13">
      <c r="A324" s="24" t="s">
        <v>647</v>
      </c>
      <c r="B324" s="25" t="s">
        <v>544</v>
      </c>
      <c r="C324" s="26">
        <v>0</v>
      </c>
      <c r="D324" s="26">
        <v>7517.2</v>
      </c>
      <c r="E324" s="70">
        <f t="shared" si="17"/>
        <v>7517.2</v>
      </c>
      <c r="F324" s="26">
        <v>7517.2</v>
      </c>
      <c r="G324" s="70">
        <f t="shared" si="18"/>
        <v>0</v>
      </c>
      <c r="H324" s="26">
        <f t="shared" si="20"/>
        <v>100</v>
      </c>
      <c r="I324" s="26"/>
      <c r="J324" s="26">
        <v>168367.8</v>
      </c>
    </row>
    <row r="325" spans="1:10" ht="65">
      <c r="A325" s="14" t="s">
        <v>547</v>
      </c>
      <c r="B325" s="59" t="s">
        <v>548</v>
      </c>
      <c r="C325" s="44">
        <f>C326</f>
        <v>0</v>
      </c>
      <c r="D325" s="44">
        <f>D326</f>
        <v>0</v>
      </c>
      <c r="E325" s="73">
        <f t="shared" si="17"/>
        <v>0</v>
      </c>
      <c r="F325" s="44">
        <f>F326</f>
        <v>1139.2</v>
      </c>
      <c r="G325" s="73">
        <f t="shared" si="18"/>
        <v>1139.2</v>
      </c>
      <c r="H325" s="44"/>
      <c r="I325" s="44">
        <f>I326</f>
        <v>0</v>
      </c>
      <c r="J325" s="44">
        <f>J326</f>
        <v>0</v>
      </c>
    </row>
    <row r="326" spans="1:10" s="35" customFormat="1" ht="26">
      <c r="A326" s="42" t="s">
        <v>648</v>
      </c>
      <c r="B326" s="59" t="s">
        <v>549</v>
      </c>
      <c r="C326" s="16">
        <f>C327</f>
        <v>0</v>
      </c>
      <c r="D326" s="16">
        <f>D327</f>
        <v>0</v>
      </c>
      <c r="E326" s="68">
        <f t="shared" si="17"/>
        <v>0</v>
      </c>
      <c r="F326" s="16">
        <f>F327</f>
        <v>1139.2</v>
      </c>
      <c r="G326" s="68">
        <f t="shared" si="18"/>
        <v>1139.2</v>
      </c>
      <c r="H326" s="16"/>
      <c r="I326" s="16">
        <f>I327</f>
        <v>0</v>
      </c>
      <c r="J326" s="16">
        <f>J327</f>
        <v>0</v>
      </c>
    </row>
    <row r="327" spans="1:10" s="28" customFormat="1" ht="26">
      <c r="A327" s="21" t="s">
        <v>649</v>
      </c>
      <c r="B327" s="60" t="s">
        <v>550</v>
      </c>
      <c r="C327" s="27">
        <f>C329+C330</f>
        <v>0</v>
      </c>
      <c r="D327" s="27">
        <f>D329+D330</f>
        <v>0</v>
      </c>
      <c r="E327" s="72">
        <f t="shared" si="17"/>
        <v>0</v>
      </c>
      <c r="F327" s="27">
        <f>F329+F330</f>
        <v>1139.2</v>
      </c>
      <c r="G327" s="72">
        <f t="shared" si="18"/>
        <v>1139.2</v>
      </c>
      <c r="H327" s="27"/>
      <c r="I327" s="27">
        <f>I329+I330</f>
        <v>0</v>
      </c>
      <c r="J327" s="27">
        <f>J329+J330</f>
        <v>0</v>
      </c>
    </row>
    <row r="328" spans="1:10" ht="13" hidden="1">
      <c r="A328" s="29"/>
      <c r="B328" s="62"/>
      <c r="C328" s="26"/>
      <c r="D328" s="26"/>
      <c r="E328" s="70">
        <f t="shared" si="17"/>
        <v>0</v>
      </c>
      <c r="F328" s="26"/>
      <c r="G328" s="70">
        <f t="shared" si="18"/>
        <v>0</v>
      </c>
      <c r="H328" s="26"/>
      <c r="I328" s="26"/>
      <c r="J328" s="26"/>
    </row>
    <row r="329" spans="1:10" ht="26">
      <c r="A329" s="29" t="s">
        <v>650</v>
      </c>
      <c r="B329" s="62" t="s">
        <v>551</v>
      </c>
      <c r="C329" s="26">
        <v>0</v>
      </c>
      <c r="D329" s="26">
        <v>0</v>
      </c>
      <c r="E329" s="70">
        <f t="shared" si="17"/>
        <v>0</v>
      </c>
      <c r="F329" s="26">
        <v>905</v>
      </c>
      <c r="G329" s="70">
        <f t="shared" si="18"/>
        <v>905</v>
      </c>
      <c r="H329" s="26"/>
      <c r="I329" s="26"/>
      <c r="J329" s="26">
        <v>0</v>
      </c>
    </row>
    <row r="330" spans="1:10" ht="26">
      <c r="A330" s="29" t="s">
        <v>651</v>
      </c>
      <c r="B330" s="62" t="s">
        <v>552</v>
      </c>
      <c r="C330" s="26">
        <v>0</v>
      </c>
      <c r="D330" s="26">
        <v>0</v>
      </c>
      <c r="E330" s="70">
        <f t="shared" si="17"/>
        <v>0</v>
      </c>
      <c r="F330" s="26">
        <v>234.2</v>
      </c>
      <c r="G330" s="70">
        <f t="shared" si="18"/>
        <v>234.2</v>
      </c>
      <c r="H330" s="26"/>
      <c r="I330" s="26"/>
      <c r="J330" s="26">
        <v>0</v>
      </c>
    </row>
    <row r="331" spans="1:10" ht="29" customHeight="1">
      <c r="A331" s="14" t="s">
        <v>553</v>
      </c>
      <c r="B331" s="15" t="s">
        <v>554</v>
      </c>
      <c r="C331" s="44">
        <f>C332</f>
        <v>0</v>
      </c>
      <c r="D331" s="44">
        <f>D332</f>
        <v>988775.7</v>
      </c>
      <c r="E331" s="73">
        <f t="shared" si="17"/>
        <v>988775.7</v>
      </c>
      <c r="F331" s="44">
        <f>F332</f>
        <v>-979281.70000000007</v>
      </c>
      <c r="G331" s="73">
        <f t="shared" si="18"/>
        <v>-1968057.4</v>
      </c>
      <c r="H331" s="44"/>
      <c r="I331" s="44">
        <f>I338</f>
        <v>0</v>
      </c>
      <c r="J331" s="44">
        <f>J332</f>
        <v>988775.7</v>
      </c>
    </row>
    <row r="332" spans="1:10" ht="29" customHeight="1">
      <c r="A332" s="21" t="s">
        <v>652</v>
      </c>
      <c r="B332" s="60" t="s">
        <v>555</v>
      </c>
      <c r="C332" s="23">
        <f>C333+C338</f>
        <v>0</v>
      </c>
      <c r="D332" s="23">
        <f>D333+D338</f>
        <v>988775.7</v>
      </c>
      <c r="E332" s="69">
        <f t="shared" si="17"/>
        <v>988775.7</v>
      </c>
      <c r="F332" s="23">
        <f>F333+F338+F334+F335+F336+F337</f>
        <v>-979281.70000000007</v>
      </c>
      <c r="G332" s="69">
        <f t="shared" si="18"/>
        <v>-1968057.4</v>
      </c>
      <c r="H332" s="23"/>
      <c r="I332" s="81"/>
      <c r="J332" s="23">
        <f>J333+J338</f>
        <v>988775.7</v>
      </c>
    </row>
    <row r="333" spans="1:10" ht="43.25" customHeight="1">
      <c r="A333" s="24" t="s">
        <v>653</v>
      </c>
      <c r="B333" s="25" t="s">
        <v>556</v>
      </c>
      <c r="C333" s="26">
        <v>0</v>
      </c>
      <c r="D333" s="26">
        <v>0</v>
      </c>
      <c r="E333" s="70">
        <f t="shared" si="17"/>
        <v>0</v>
      </c>
      <c r="F333" s="26">
        <v>-166.9</v>
      </c>
      <c r="G333" s="70">
        <f t="shared" si="18"/>
        <v>-166.9</v>
      </c>
      <c r="H333" s="26"/>
      <c r="I333" s="44"/>
      <c r="J333" s="26">
        <v>0</v>
      </c>
    </row>
    <row r="334" spans="1:10" ht="31.25" customHeight="1">
      <c r="A334" s="24" t="s">
        <v>601</v>
      </c>
      <c r="B334" s="25" t="s">
        <v>600</v>
      </c>
      <c r="C334" s="26">
        <v>0</v>
      </c>
      <c r="D334" s="26">
        <v>0</v>
      </c>
      <c r="E334" s="70">
        <f t="shared" si="17"/>
        <v>0</v>
      </c>
      <c r="F334" s="26">
        <v>-814.9</v>
      </c>
      <c r="G334" s="70">
        <f t="shared" si="18"/>
        <v>-814.9</v>
      </c>
      <c r="H334" s="26"/>
      <c r="I334" s="44"/>
      <c r="J334" s="26">
        <v>0</v>
      </c>
    </row>
    <row r="335" spans="1:10" ht="28.75" customHeight="1">
      <c r="A335" s="24" t="s">
        <v>603</v>
      </c>
      <c r="B335" s="25" t="s">
        <v>602</v>
      </c>
      <c r="C335" s="26">
        <v>0</v>
      </c>
      <c r="D335" s="26">
        <v>0</v>
      </c>
      <c r="E335" s="70">
        <f t="shared" si="17"/>
        <v>0</v>
      </c>
      <c r="F335" s="26">
        <v>-147</v>
      </c>
      <c r="G335" s="70">
        <f t="shared" si="18"/>
        <v>-147</v>
      </c>
      <c r="H335" s="26"/>
      <c r="I335" s="44"/>
      <c r="J335" s="26">
        <v>0</v>
      </c>
    </row>
    <row r="336" spans="1:10" ht="43.25" customHeight="1">
      <c r="A336" s="24" t="s">
        <v>605</v>
      </c>
      <c r="B336" s="25" t="s">
        <v>604</v>
      </c>
      <c r="C336" s="26">
        <v>0</v>
      </c>
      <c r="D336" s="26">
        <v>0</v>
      </c>
      <c r="E336" s="70">
        <f t="shared" si="17"/>
        <v>0</v>
      </c>
      <c r="F336" s="26">
        <v>-306.5</v>
      </c>
      <c r="G336" s="70">
        <f t="shared" si="18"/>
        <v>-306.5</v>
      </c>
      <c r="H336" s="26"/>
      <c r="I336" s="44"/>
      <c r="J336" s="26">
        <v>0</v>
      </c>
    </row>
    <row r="337" spans="1:10" ht="31.25" customHeight="1">
      <c r="A337" s="24" t="s">
        <v>607</v>
      </c>
      <c r="B337" s="25" t="s">
        <v>606</v>
      </c>
      <c r="C337" s="26">
        <v>0</v>
      </c>
      <c r="D337" s="26">
        <v>0</v>
      </c>
      <c r="E337" s="70">
        <f t="shared" si="17"/>
        <v>0</v>
      </c>
      <c r="F337" s="26">
        <v>-66.099999999999994</v>
      </c>
      <c r="G337" s="70">
        <f t="shared" si="18"/>
        <v>-66.099999999999994</v>
      </c>
      <c r="H337" s="26"/>
      <c r="I337" s="44"/>
      <c r="J337" s="26">
        <v>0</v>
      </c>
    </row>
    <row r="338" spans="1:10" ht="32" customHeight="1">
      <c r="A338" s="24" t="s">
        <v>654</v>
      </c>
      <c r="B338" s="25" t="s">
        <v>557</v>
      </c>
      <c r="C338" s="26">
        <v>0</v>
      </c>
      <c r="D338" s="26">
        <v>988775.7</v>
      </c>
      <c r="E338" s="70">
        <f t="shared" si="17"/>
        <v>988775.7</v>
      </c>
      <c r="F338" s="26">
        <v>-977780.3</v>
      </c>
      <c r="G338" s="70">
        <f t="shared" si="18"/>
        <v>-1966556</v>
      </c>
      <c r="H338" s="26"/>
      <c r="I338" s="26"/>
      <c r="J338" s="26">
        <v>988775.7</v>
      </c>
    </row>
    <row r="339" spans="1:10" ht="16.25" customHeight="1">
      <c r="A339" s="14"/>
      <c r="B339" s="65" t="s">
        <v>558</v>
      </c>
      <c r="C339" s="66">
        <f>C13+C248</f>
        <v>966063.70000000007</v>
      </c>
      <c r="D339" s="66">
        <f>D13+D248</f>
        <v>1851979.4</v>
      </c>
      <c r="E339" s="74">
        <f t="shared" si="17"/>
        <v>885915.69999999984</v>
      </c>
      <c r="F339" s="66">
        <f>F13+F248</f>
        <v>-159911.29999999993</v>
      </c>
      <c r="G339" s="74">
        <f t="shared" si="18"/>
        <v>-2011890.6999999997</v>
      </c>
      <c r="H339" s="66"/>
      <c r="I339" s="66" t="e">
        <f>I13+I248</f>
        <v>#REF!</v>
      </c>
      <c r="J339" s="66">
        <f>J13+J248</f>
        <v>8381348.5999999996</v>
      </c>
    </row>
  </sheetData>
  <autoFilter ref="A12:J339"/>
  <mergeCells count="11">
    <mergeCell ref="D9:J9"/>
    <mergeCell ref="A10:A11"/>
    <mergeCell ref="B10:B11"/>
    <mergeCell ref="C10:H10"/>
    <mergeCell ref="J10:J11"/>
    <mergeCell ref="A8:J8"/>
    <mergeCell ref="C1:J1"/>
    <mergeCell ref="C2:J2"/>
    <mergeCell ref="C3:J3"/>
    <mergeCell ref="C4:J4"/>
    <mergeCell ref="C6:J6"/>
  </mergeCells>
  <printOptions horizontalCentered="1"/>
  <pageMargins left="0.39370078740157483" right="0.39370078740157483" top="1.1811023622047245" bottom="0.19685039370078741" header="0.15748031496062992" footer="0.19685039370078741"/>
  <pageSetup paperSize="9"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2019-05-06T11:51:15Z</cp:lastPrinted>
  <dcterms:created xsi:type="dcterms:W3CDTF">2018-04-25T11:49:21Z</dcterms:created>
  <dcterms:modified xsi:type="dcterms:W3CDTF">2019-05-07T05:33:57Z</dcterms:modified>
</cp:coreProperties>
</file>