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75" yWindow="780" windowWidth="13020" windowHeight="8340"/>
  </bookViews>
  <sheets>
    <sheet name="Форма Г-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Г-2'!$A$9:$F$198</definedName>
    <definedName name="_xlnm.Print_Titles" localSheetId="0">'Форма Г-2'!$8:$9</definedName>
  </definedNames>
  <calcPr calcId="124519"/>
</workbook>
</file>

<file path=xl/calcChain.xml><?xml version="1.0" encoding="utf-8"?>
<calcChain xmlns="http://schemas.openxmlformats.org/spreadsheetml/2006/main">
  <c r="C123" i="1"/>
  <c r="C124"/>
  <c r="E159" l="1"/>
  <c r="D159"/>
  <c r="E129"/>
  <c r="E124"/>
  <c r="E123"/>
  <c r="E118"/>
  <c r="E103"/>
  <c r="E86"/>
  <c r="D86"/>
  <c r="E42"/>
  <c r="E36"/>
  <c r="D34"/>
  <c r="D29"/>
  <c r="C107"/>
  <c r="C103" s="1"/>
  <c r="C157"/>
  <c r="E144"/>
  <c r="D124"/>
  <c r="D103"/>
  <c r="C86"/>
  <c r="C34"/>
  <c r="C35"/>
  <c r="E29"/>
  <c r="C29"/>
  <c r="E12"/>
  <c r="E13"/>
  <c r="D182"/>
  <c r="E162"/>
  <c r="D162"/>
  <c r="C162"/>
  <c r="E154"/>
  <c r="D154"/>
  <c r="C154"/>
  <c r="E149"/>
  <c r="D149"/>
  <c r="C149"/>
  <c r="E142"/>
  <c r="D142"/>
  <c r="C142"/>
  <c r="E134"/>
  <c r="E127"/>
  <c r="D127"/>
  <c r="C127"/>
  <c r="E121"/>
  <c r="D121"/>
  <c r="C121"/>
  <c r="C118" s="1"/>
  <c r="E47"/>
  <c r="C13" l="1"/>
  <c r="D13"/>
  <c r="F145" l="1"/>
  <c r="F43"/>
  <c r="C87"/>
  <c r="E137"/>
  <c r="D137"/>
  <c r="C137"/>
  <c r="E52" l="1"/>
  <c r="E139" l="1"/>
  <c r="D139"/>
  <c r="C139"/>
  <c r="E130"/>
  <c r="D123"/>
  <c r="E119"/>
  <c r="D119"/>
  <c r="D118" s="1"/>
  <c r="E107"/>
  <c r="E87"/>
  <c r="E57"/>
  <c r="E51" s="1"/>
  <c r="E35"/>
  <c r="E34" s="1"/>
  <c r="E26"/>
  <c r="E22"/>
  <c r="E17"/>
  <c r="D87"/>
  <c r="E192" l="1"/>
  <c r="D192"/>
  <c r="C192"/>
  <c r="E196"/>
  <c r="D196"/>
  <c r="C196"/>
  <c r="D144"/>
  <c r="C144"/>
  <c r="E102"/>
  <c r="E50"/>
  <c r="C188"/>
  <c r="E188"/>
  <c r="D188"/>
  <c r="D134"/>
  <c r="C134"/>
  <c r="F126"/>
  <c r="F144" l="1"/>
  <c r="D107"/>
  <c r="F89"/>
  <c r="F108" l="1"/>
  <c r="D102"/>
  <c r="D167"/>
  <c r="E167" l="1"/>
  <c r="F170"/>
  <c r="C169"/>
  <c r="D169"/>
  <c r="E169"/>
  <c r="F169" l="1"/>
  <c r="E195"/>
  <c r="C195"/>
  <c r="E191"/>
  <c r="D191"/>
  <c r="C191"/>
  <c r="F189"/>
  <c r="D187"/>
  <c r="C187"/>
  <c r="F186"/>
  <c r="E185"/>
  <c r="E184" s="1"/>
  <c r="D185"/>
  <c r="D184" s="1"/>
  <c r="C185"/>
  <c r="C184" s="1"/>
  <c r="F183"/>
  <c r="E182"/>
  <c r="C182"/>
  <c r="F181"/>
  <c r="E180"/>
  <c r="D180"/>
  <c r="C180"/>
  <c r="F179"/>
  <c r="E178"/>
  <c r="D178"/>
  <c r="C178"/>
  <c r="F177"/>
  <c r="E176"/>
  <c r="D176"/>
  <c r="C176"/>
  <c r="F175"/>
  <c r="E174"/>
  <c r="D174"/>
  <c r="C174"/>
  <c r="F172"/>
  <c r="E171"/>
  <c r="D171"/>
  <c r="C171"/>
  <c r="E165"/>
  <c r="D165"/>
  <c r="C165"/>
  <c r="F161"/>
  <c r="E160"/>
  <c r="D160"/>
  <c r="C160"/>
  <c r="C159" s="1"/>
  <c r="E155"/>
  <c r="D155"/>
  <c r="C155"/>
  <c r="F152"/>
  <c r="E151"/>
  <c r="E133" s="1"/>
  <c r="D151"/>
  <c r="C151"/>
  <c r="E146"/>
  <c r="D146"/>
  <c r="C146"/>
  <c r="D130"/>
  <c r="C130"/>
  <c r="C129" s="1"/>
  <c r="F125"/>
  <c r="E115"/>
  <c r="E114" s="1"/>
  <c r="E111" s="1"/>
  <c r="D115"/>
  <c r="D114" s="1"/>
  <c r="C115"/>
  <c r="C114" s="1"/>
  <c r="F113"/>
  <c r="E112"/>
  <c r="D112"/>
  <c r="C112"/>
  <c r="F107"/>
  <c r="F104"/>
  <c r="E100"/>
  <c r="D100"/>
  <c r="C100"/>
  <c r="F99"/>
  <c r="E98"/>
  <c r="D98"/>
  <c r="C98"/>
  <c r="F96"/>
  <c r="E95"/>
  <c r="D95"/>
  <c r="C95"/>
  <c r="E93"/>
  <c r="E92" s="1"/>
  <c r="D93"/>
  <c r="D92" s="1"/>
  <c r="C93"/>
  <c r="C92" s="1"/>
  <c r="F91"/>
  <c r="E90"/>
  <c r="D90"/>
  <c r="C90"/>
  <c r="F88"/>
  <c r="F85"/>
  <c r="E84"/>
  <c r="D84"/>
  <c r="C84"/>
  <c r="E82"/>
  <c r="D82"/>
  <c r="C82"/>
  <c r="F80"/>
  <c r="E79"/>
  <c r="D79"/>
  <c r="C79"/>
  <c r="F78"/>
  <c r="E77"/>
  <c r="D77"/>
  <c r="C77"/>
  <c r="F76"/>
  <c r="E75"/>
  <c r="D75"/>
  <c r="C75"/>
  <c r="F73"/>
  <c r="E72"/>
  <c r="D72"/>
  <c r="C72"/>
  <c r="C70" s="1"/>
  <c r="F71"/>
  <c r="F69"/>
  <c r="F68"/>
  <c r="F66"/>
  <c r="E65"/>
  <c r="E64" s="1"/>
  <c r="D65"/>
  <c r="D64" s="1"/>
  <c r="C65"/>
  <c r="C64" s="1"/>
  <c r="F58"/>
  <c r="D57"/>
  <c r="C57"/>
  <c r="F53"/>
  <c r="D52"/>
  <c r="D51" s="1"/>
  <c r="C52"/>
  <c r="F48"/>
  <c r="D47"/>
  <c r="C47"/>
  <c r="D42"/>
  <c r="F42" s="1"/>
  <c r="C42"/>
  <c r="F41"/>
  <c r="F37"/>
  <c r="D36"/>
  <c r="D35" s="1"/>
  <c r="C36"/>
  <c r="F33"/>
  <c r="F32"/>
  <c r="F31"/>
  <c r="F30"/>
  <c r="C28"/>
  <c r="F27"/>
  <c r="D26"/>
  <c r="C26"/>
  <c r="D22"/>
  <c r="C22"/>
  <c r="D17"/>
  <c r="C17"/>
  <c r="F14"/>
  <c r="C51" l="1"/>
  <c r="D173"/>
  <c r="C164"/>
  <c r="E173"/>
  <c r="D164"/>
  <c r="D50"/>
  <c r="C133"/>
  <c r="D133"/>
  <c r="E164"/>
  <c r="C173"/>
  <c r="C102"/>
  <c r="D12"/>
  <c r="C111"/>
  <c r="C74"/>
  <c r="C67" s="1"/>
  <c r="E187"/>
  <c r="E74"/>
  <c r="E117"/>
  <c r="D190"/>
  <c r="C97"/>
  <c r="C81" s="1"/>
  <c r="F79"/>
  <c r="F95"/>
  <c r="F160"/>
  <c r="C12"/>
  <c r="C11" s="1"/>
  <c r="D28"/>
  <c r="F29"/>
  <c r="D97"/>
  <c r="D81" s="1"/>
  <c r="F124"/>
  <c r="F180"/>
  <c r="D195"/>
  <c r="F13"/>
  <c r="C50"/>
  <c r="F52"/>
  <c r="F57"/>
  <c r="F151"/>
  <c r="F176"/>
  <c r="F182"/>
  <c r="F188"/>
  <c r="F36"/>
  <c r="F72"/>
  <c r="C117"/>
  <c r="E190"/>
  <c r="F26"/>
  <c r="F84"/>
  <c r="F174"/>
  <c r="C190"/>
  <c r="E28"/>
  <c r="E97"/>
  <c r="E81" s="1"/>
  <c r="D129"/>
  <c r="D70"/>
  <c r="F65"/>
  <c r="F47"/>
  <c r="E70"/>
  <c r="D74"/>
  <c r="F75"/>
  <c r="F77"/>
  <c r="F87"/>
  <c r="F171"/>
  <c r="F185"/>
  <c r="F90"/>
  <c r="F98"/>
  <c r="F112"/>
  <c r="F178"/>
  <c r="C158" l="1"/>
  <c r="D117"/>
  <c r="C10"/>
  <c r="E158"/>
  <c r="D111"/>
  <c r="F187"/>
  <c r="D11"/>
  <c r="F103"/>
  <c r="F123"/>
  <c r="F35"/>
  <c r="F51"/>
  <c r="F28"/>
  <c r="F86"/>
  <c r="F159"/>
  <c r="F173"/>
  <c r="F184"/>
  <c r="F70"/>
  <c r="E67"/>
  <c r="D67"/>
  <c r="F12"/>
  <c r="E11"/>
  <c r="F74"/>
  <c r="D10" l="1"/>
  <c r="E10"/>
  <c r="F133"/>
  <c r="F34"/>
  <c r="D158"/>
  <c r="F102"/>
  <c r="C198"/>
  <c r="F117"/>
  <c r="F11"/>
  <c r="F50"/>
  <c r="F64"/>
  <c r="E157"/>
  <c r="F111"/>
  <c r="F81"/>
  <c r="F164"/>
  <c r="F163" s="1"/>
  <c r="F162" s="1"/>
  <c r="F67"/>
  <c r="D157" l="1"/>
  <c r="F158"/>
  <c r="E198"/>
  <c r="F10"/>
  <c r="D198" l="1"/>
  <c r="F157"/>
  <c r="F198" l="1"/>
</calcChain>
</file>

<file path=xl/sharedStrings.xml><?xml version="1.0" encoding="utf-8"?>
<sst xmlns="http://schemas.openxmlformats.org/spreadsheetml/2006/main" count="387" uniqueCount="385">
  <si>
    <t xml:space="preserve">Приложение 2 </t>
  </si>
  <si>
    <t>Утверждено по бюджету первоначально</t>
  </si>
  <si>
    <t>Уточненный план</t>
  </si>
  <si>
    <t>Факт</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</si>
  <si>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</si>
  <si>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</si>
  <si>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</si>
  <si>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</si>
  <si>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</si>
  <si>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</si>
  <si>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</si>
  <si>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</si>
  <si>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</si>
  <si>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</si>
  <si>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</si>
  <si>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</si>
  <si>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</si>
  <si>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</si>
  <si>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</si>
  <si>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</si>
  <si>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</si>
  <si>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</si>
  <si>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</si>
  <si>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</si>
  <si>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</si>
  <si>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</si>
  <si>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</si>
  <si>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</si>
  <si>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</si>
  <si>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</si>
  <si>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</si>
  <si>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</si>
  <si>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</si>
  <si>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</si>
  <si>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</si>
  <si>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</si>
  <si>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</si>
  <si>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</si>
  <si>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</si>
  <si>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</si>
  <si>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</si>
  <si>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</si>
  <si>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</si>
  <si>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</si>
  <si>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</si>
  <si>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</si>
  <si>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</si>
  <si>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</si>
  <si>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</si>
  <si>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</si>
  <si>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</si>
  <si>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</si>
  <si>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</si>
  <si>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</si>
  <si>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</si>
  <si>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</si>
  <si>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</si>
  <si>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</si>
  <si>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</si>
  <si>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</si>
  <si>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</si>
  <si>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</si>
  <si>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</si>
  <si>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</si>
  <si>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</si>
  <si>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</si>
  <si>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</si>
  <si>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</si>
  <si>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</si>
  <si>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</si>
  <si>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</si>
  <si>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</si>
  <si>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</si>
  <si>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</si>
  <si>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</si>
  <si>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</si>
  <si>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</si>
  <si>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</si>
  <si>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1 06 00000 00 0000 000</t>
  </si>
  <si>
    <t>НАЛОГИ НА ИМУЩЕСТВО</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</si>
  <si>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</si>
  <si>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</si>
  <si>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</si>
  <si>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</si>
  <si>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</si>
  <si>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</si>
  <si>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</si>
  <si>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</si>
  <si>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</si>
  <si>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</si>
  <si>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</si>
  <si>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</si>
  <si>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</si>
  <si>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</si>
  <si>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</si>
  <si>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</si>
  <si>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</si>
  <si>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</si>
  <si>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</si>
  <si>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</si>
  <si>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</si>
  <si>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</si>
  <si>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</si>
  <si>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</si>
  <si>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</si>
  <si>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</si>
  <si>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</si>
  <si>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</si>
  <si>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</si>
  <si>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</si>
  <si>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</si>
  <si>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</si>
  <si>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</si>
  <si>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</si>
  <si>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</si>
  <si>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</si>
  <si>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</si>
  <si>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</si>
  <si>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</si>
  <si>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</si>
  <si>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</si>
  <si>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</si>
  <si>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</si>
  <si>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</si>
  <si>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</si>
  <si>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</si>
  <si>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</si>
  <si>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</si>
  <si>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</si>
  <si>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</si>
  <si>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</si>
  <si>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</si>
  <si>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</si>
  <si>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</si>
  <si>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</si>
  <si>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</si>
  <si>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</si>
  <si>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</si>
  <si>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</si>
  <si>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</si>
  <si>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</si>
  <si>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</si>
  <si>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</si>
  <si>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</si>
  <si>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</si>
  <si>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</si>
  <si>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</si>
  <si>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</si>
  <si>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</si>
  <si>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</si>
  <si>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</si>
  <si>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</si>
  <si>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</si>
  <si>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</si>
  <si>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</si>
  <si>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</si>
  <si>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</si>
  <si>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</si>
  <si>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</si>
  <si>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</si>
  <si>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</si>
  <si>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</si>
  <si>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</si>
  <si>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</si>
  <si>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</si>
  <si>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</si>
  <si>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</si>
  <si>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</si>
  <si>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</si>
  <si>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</si>
  <si>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</si>
  <si>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</si>
  <si>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</si>
  <si>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</si>
  <si>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</si>
  <si>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</si>
  <si>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</si>
  <si>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</si>
  <si>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</si>
  <si>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</si>
  <si>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</si>
  <si>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</si>
  <si>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</si>
  <si>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</si>
  <si>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</si>
  <si>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</si>
  <si>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</si>
  <si>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</si>
  <si>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</si>
  <si>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</si>
  <si>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</si>
  <si>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</si>
  <si>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1 13 02000 00 0000 130</t>
  </si>
  <si>
    <t>Доходы от компенсации затрат государства</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</si>
  <si>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</si>
  <si>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</si>
  <si>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</si>
  <si>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</si>
  <si>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</si>
  <si>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</si>
  <si>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</si>
  <si>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</si>
  <si>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</si>
  <si>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</si>
  <si>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</si>
  <si>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</si>
  <si>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</si>
  <si>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</si>
  <si>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</si>
  <si>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</si>
  <si>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</si>
  <si>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</si>
  <si>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</si>
  <si>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</si>
  <si>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</si>
  <si>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</si>
  <si>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</si>
  <si>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</si>
  <si>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</si>
  <si>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</si>
  <si>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1 16 25030 01 0000 140</t>
  </si>
  <si>
    <t>Денежные взыскания (штрафы) за нарушение законодательства Российской Федерации об охране и использовании животного мира</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</si>
  <si>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</si>
  <si>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</si>
  <si>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1 16 35000 00 0000 140</t>
  </si>
  <si>
    <t>Суммы по искам о возмещении вреда, причиненного окружающей среде</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</si>
  <si>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</si>
  <si>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</si>
  <si>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</si>
  <si>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</si>
  <si>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</si>
  <si>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1 16 90000 00 0000 140</t>
  </si>
  <si>
    <t>Прочие поступления от денежных взысканий (штрафов) и иных сумм в возмещение ущерба</t>
  </si>
  <si>
    <t>1 17 00000 00 0000 000</t>
  </si>
  <si>
    <t>ПРОЧИЕ НЕНАЛОГОВЫЕ ДОХОДЫ</t>
  </si>
  <si>
    <t>1 17 05000 00 0000 180</t>
  </si>
  <si>
    <t xml:space="preserve">Прочие неналоговые доходы </t>
  </si>
  <si>
    <t>1 17 05040 04 0000 180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</si>
  <si>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</si>
  <si>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</si>
  <si>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</si>
  <si>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</si>
  <si>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2 02 1000 00 0000 151</t>
  </si>
  <si>
    <t xml:space="preserve">Дотации бюджетам бюджетной системы  Российской Федерации </t>
  </si>
  <si>
    <t>2 02 15001 00 0000 151</t>
  </si>
  <si>
    <t>Дотации на выравнивание бюджетной обеспеченности</t>
  </si>
  <si>
    <t>2 02 20000 00 0000 151</t>
  </si>
  <si>
    <t>Субсидии бюджетам бюджетной системы  Российской Федерации  (межбюджетные субсидии)</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</si>
  <si>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</si>
  <si>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</si>
  <si>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</si>
  <si>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</si>
  <si>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2 02 25497 00 0000 151</t>
  </si>
  <si>
    <t>Субсидии бюджетам на реализацию мероприятий по обеспечению жильем молодых семей</t>
  </si>
  <si>
    <t>2 02 29999 00 0000 151</t>
  </si>
  <si>
    <t>Прочие субсидии</t>
  </si>
  <si>
    <t>2 02 30000 00 0000 151</t>
  </si>
  <si>
    <t xml:space="preserve">Субвенции бюджетам бюджетной системы  Российской Федерации  </t>
  </si>
  <si>
    <t>2 02 30024 00 0000 151</t>
  </si>
  <si>
    <t xml:space="preserve">Субвенции местным бюджетам на выполнение передаваемых полномочий субъектов Российской Федерации </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</si>
  <si>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</si>
  <si>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</si>
  <si>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</si>
  <si>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2 02 35930 00 0000 151</t>
  </si>
  <si>
    <t>Субвенции бюджетам на государственную регистрацию актов гражданского состояния</t>
  </si>
  <si>
    <t>2 02 39999 00 0000 151</t>
  </si>
  <si>
    <t>Прочие субвенции</t>
  </si>
  <si>
    <t>2 02 40000 00 0000 151</t>
  </si>
  <si>
    <t>Иные межбюджетные трансферты</t>
  </si>
  <si>
    <t>2 02 49999 00 0000 151</t>
  </si>
  <si>
    <t>Прочие межбюджетные трансферты, передаваемые бюджетам</t>
  </si>
  <si>
    <t>2 07 00000 00 0000 000</t>
  </si>
  <si>
    <t>Прочие безвозмездные поступления</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</si>
  <si>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</si>
  <si>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</si>
  <si>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2 18 00000 00 0000 180</t>
  </si>
  <si>
    <t>Доходы бюджетов бюджетной системы Российской Федерации от возврата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</si>
  <si>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</si>
  <si>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</si>
  <si>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ВСЕГО ДОХОДОВ:</t>
  </si>
  <si>
    <t>тыс.руб.</t>
  </si>
  <si>
    <t>1 05 04020 02 1000 110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</si>
  <si>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</si>
  <si>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</si>
  <si>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</si>
  <si>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</si>
  <si>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</si>
  <si>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</si>
  <si>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</si>
  <si>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1 11 05313 10 0000 120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</si>
  <si>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</si>
  <si>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</si>
  <si>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</si>
  <si>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</si>
  <si>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1 13 01995 05 0000 130</t>
  </si>
  <si>
    <t>Прочие доходы от оказания платных услуг (работ) получателями средств бюджетов муниципальных районов</t>
  </si>
  <si>
    <t>1 13 02995 05 0000 130</t>
  </si>
  <si>
    <t>Прочие доходы от компенсации затрат бюджетов муниципальных районов</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</si>
  <si>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</si>
  <si>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</si>
  <si>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1 14 02053 05 0000 410</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</si>
  <si>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</si>
  <si>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</si>
  <si>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</si>
  <si>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</si>
  <si>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</si>
  <si>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</si>
  <si>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</si>
  <si>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</si>
  <si>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1 16 35030 05 0000 140</t>
  </si>
  <si>
    <t>Суммы по искам о возмещении вреда, причиненного окружающей среде, подлежащие зачислению в бюджеты муниципальных районов</t>
  </si>
  <si>
    <t>1 16 90050 05 0000 140</t>
  </si>
  <si>
    <t>1 16 90050 05 6000 140</t>
  </si>
  <si>
    <t>Прочие поступления от денежных взысканий (штрафов) и иных сумм в возмещение ущерба, зачисляемые в бюджеты муниципальлных районов</t>
  </si>
  <si>
    <t>Прочие неналоговые доходы бюджетов муниципальных районов</t>
  </si>
  <si>
    <t>2 02 15001 05 0000 151</t>
  </si>
  <si>
    <t>Дотации бюджетам муниципальных районов на выравнивание  бюджетной обеспеченности</t>
  </si>
  <si>
    <t>2 02 20077 05 0000 151</t>
  </si>
  <si>
    <t>Субсидии бюджетам муниципальных районов на софинансирование капитальных вложений в объекты муниципальной собственности</t>
  </si>
  <si>
    <t>2 02 25497 05 0000 151</t>
  </si>
  <si>
    <t>Субсидии бюджетам муниципальных районов на реализацию мероприятий по обеспечению жильем молодых семей</t>
  </si>
  <si>
    <t>2 02 25555 05 0000 151</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</si>
  <si>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</si>
  <si>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2 02 29999 05 0000 151</t>
  </si>
  <si>
    <t>Прочие субсидии бюджетам муниципальных районов</t>
  </si>
  <si>
    <t>2 02 30024 05 0000 151</t>
  </si>
  <si>
    <t>Субвенции бюджетам муниципальных районов на выполнение передаваемых полномочий субъектов Российской Федерации</t>
  </si>
  <si>
    <t>2 02 35082 05 0000 151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</si>
  <si>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</si>
  <si>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</si>
  <si>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</si>
  <si>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2 02 35930 05 0000 151</t>
  </si>
  <si>
    <t>Субвенции бюджетам муниципальных районов на государственную регистрацию актов гражданского состояния</t>
  </si>
  <si>
    <t>2 02 39999 05 0000 151</t>
  </si>
  <si>
    <t>2 02 49999 05 0000 151</t>
  </si>
  <si>
    <t>Прочие межбюджетные трансферты, передаваемые бюджетам муниципальных районов</t>
  </si>
  <si>
    <t>2 07 05000 05 0000 180</t>
  </si>
  <si>
    <t>Прочие безвозмездные поступления в бюджеты муниципальных районов</t>
  </si>
  <si>
    <t>2 07 05030 05 0000 180</t>
  </si>
  <si>
    <t>2 18 05000 05 0000 180</t>
  </si>
  <si>
    <t>Доходы бюджетов муниципальных районов от возврата  организациями остатков субсидий прошлых лет</t>
  </si>
  <si>
    <t>2 18 05010 05 0000 180</t>
  </si>
  <si>
    <t>2 19 00000 05 0000 151</t>
  </si>
  <si>
    <t xml:space="preserve">Возврат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</si>
  <si>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</si>
  <si>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</si>
  <si>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2 02 35120 00 0000 151</t>
  </si>
  <si>
    <t>Доходы бюджетовмуниципальных районов от возврата бюджетными учреждениями остатков субсидий прошлых лет</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</si>
  <si>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</si>
  <si>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</si>
  <si>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Прочие субвенции бюджетам муниципальных районов</t>
  </si>
  <si>
    <t>к решению Березниковской городской Думы</t>
  </si>
  <si>
    <t>Исполнение бюджета Усольского муниципального района по кодам видов доходов за 2018 год</t>
  </si>
  <si>
    <t>% испол-я от
уточнен-ного
плана</t>
  </si>
  <si>
    <t>1 05 03020 01 3000 110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</si>
  <si>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</si>
  <si>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1 05 04020 02 2100 110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</si>
  <si>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</si>
  <si>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</si>
  <si>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</si>
  <si>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1 14 02050 05 0000 440
</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</si>
  <si>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</si>
  <si>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1 14 06020 00 0000 430
</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</si>
  <si>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</si>
  <si>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1 14 06025 05 0000 430
</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</si>
  <si>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</si>
  <si>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1 16 03030 01 6000 140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</si>
  <si>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</si>
  <si>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 xml:space="preserve">1 16 33000 00 0000 140
</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</si>
  <si>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</si>
  <si>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 xml:space="preserve">1 16 33050 05 6000 140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</si>
  <si>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</si>
  <si>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 xml:space="preserve">1 16 46000 00 0000 140
</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</si>
  <si>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</si>
  <si>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</si>
  <si>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 xml:space="preserve">Дотации бюджетам на поддержку мер по обеспечению сбалансированности бюджетов
</t>
  </si>
  <si>
    <t xml:space="preserve">2 02 15002 00 0000 151
</t>
  </si>
  <si>
    <t xml:space="preserve">2 02 15002 05 0000 151
</t>
  </si>
  <si>
    <t xml:space="preserve">Дотации бюджетам муниципальных районов на поддержку мер по обеспечению сбалансированности бюджетов
</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</si>
  <si>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</si>
  <si>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1 16 46000 05 0000 140</t>
  </si>
  <si>
    <t>Форма Г-2</t>
  </si>
  <si>
    <t xml:space="preserve">Код </t>
  </si>
  <si>
    <t>Наименование  кода вида доходов</t>
  </si>
  <si>
    <t>от 29 мая 2019 г.  № 588</t>
  </si>
</sst>
</file>

<file path=xl/styles.xml><?xml version="1.0" encoding="utf-8"?>
<styleSheet xmlns="http://schemas.openxmlformats.org/spreadsheetml/2006/main">
  <numFmts count="1">
    <numFmt numFmtId="164" formatCode="#,##0.0"/>
  </numFmts>
  <fonts count="29">
    <font>
      <sz val="10"/>
      <name val="Arial"/>
      <charset val="204"/>
    </font>
    <font>
      <sz val="10"/>
      <name val="Arial Cyr"/>
      <charset val="204"/>
    </font>
    <font>
      <sz val="10"/>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0" fontId="1" fillId="0" borderId="0"/>
    <xf numFmtId="0" fontId="1" fillId="0" borderId="0"/>
    <xf numFmtId="0" fontId="1" fillId="0" borderId="0"/>
    <xf numFmtId="0" fontId="24" fillId="0" borderId="0"/>
    <xf numFmtId="0" fontId="7" fillId="0" borderId="0"/>
    <xf numFmtId="0" fontId="7" fillId="0" borderId="0"/>
    <xf numFmtId="0" fontId="7" fillId="0" borderId="0"/>
    <xf numFmtId="0" fontId="7" fillId="0" borderId="0"/>
    <xf numFmtId="0" fontId="25"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cellStyleXfs>
  <cellXfs count="79">
    <xf numFmtId="0" fontId="0" fillId="0" borderId="0" xfId="0"/>
    <xf numFmtId="0" fontId="1" fillId="0" borderId="0" xfId="1"/>
    <xf numFmtId="0" fontId="3" fillId="0" borderId="0" xfId="1" applyFont="1"/>
    <xf numFmtId="0" fontId="5" fillId="0" borderId="0" xfId="1" applyFont="1"/>
    <xf numFmtId="0" fontId="6" fillId="0" borderId="0" xfId="1" applyFont="1" applyBorder="1"/>
    <xf numFmtId="0" fontId="6" fillId="0" borderId="0" xfId="1" applyFont="1" applyFill="1" applyBorder="1"/>
    <xf numFmtId="3" fontId="8" fillId="0" borderId="2" xfId="3" applyNumberFormat="1" applyFont="1" applyFill="1" applyBorder="1" applyAlignment="1">
      <alignment horizontal="center" vertical="center" wrapText="1"/>
    </xf>
    <xf numFmtId="0" fontId="1" fillId="0" borderId="0" xfId="1" applyFill="1"/>
    <xf numFmtId="3" fontId="8" fillId="0" borderId="3" xfId="1" applyNumberFormat="1" applyFont="1" applyFill="1" applyBorder="1" applyAlignment="1">
      <alignment horizontal="center" vertical="center" wrapText="1"/>
    </xf>
    <xf numFmtId="0" fontId="9" fillId="0" borderId="0" xfId="1" applyFont="1" applyFill="1"/>
    <xf numFmtId="3" fontId="10" fillId="0" borderId="2" xfId="1" applyNumberFormat="1" applyFont="1" applyBorder="1" applyAlignment="1">
      <alignment horizontal="left" vertical="top"/>
    </xf>
    <xf numFmtId="0" fontId="11" fillId="0" borderId="2" xfId="0" applyFont="1" applyBorder="1" applyAlignment="1">
      <alignment vertical="top" wrapText="1"/>
    </xf>
    <xf numFmtId="164" fontId="11" fillId="0" borderId="2" xfId="1" applyNumberFormat="1" applyFont="1" applyFill="1" applyBorder="1" applyAlignment="1">
      <alignment vertical="top"/>
    </xf>
    <xf numFmtId="0" fontId="9" fillId="0" borderId="0" xfId="1" applyFont="1"/>
    <xf numFmtId="0" fontId="10" fillId="0" borderId="2" xfId="1" applyFont="1" applyBorder="1" applyAlignment="1">
      <alignment horizontal="left" vertical="top"/>
    </xf>
    <xf numFmtId="0" fontId="11" fillId="0" borderId="2" xfId="0" applyFont="1" applyBorder="1" applyAlignment="1">
      <alignment horizontal="left" vertical="top" wrapText="1"/>
    </xf>
    <xf numFmtId="0" fontId="12" fillId="0" borderId="0" xfId="1" applyFont="1"/>
    <xf numFmtId="3" fontId="13" fillId="0" borderId="2" xfId="1" applyNumberFormat="1" applyFont="1" applyBorder="1" applyAlignment="1">
      <alignment horizontal="left" vertical="top"/>
    </xf>
    <xf numFmtId="0" fontId="14" fillId="0" borderId="2" xfId="0" applyFont="1" applyBorder="1" applyAlignment="1">
      <alignment vertical="top" wrapText="1"/>
    </xf>
    <xf numFmtId="164" fontId="14" fillId="0" borderId="2" xfId="1" applyNumberFormat="1" applyFont="1" applyFill="1" applyBorder="1" applyAlignment="1">
      <alignment vertical="top"/>
    </xf>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164" fontId="17" fillId="0" borderId="2" xfId="1" applyNumberFormat="1" applyFont="1" applyFill="1" applyBorder="1" applyAlignment="1">
      <alignment vertical="top"/>
    </xf>
    <xf numFmtId="0" fontId="18" fillId="0" borderId="0" xfId="1" applyFont="1"/>
    <xf numFmtId="3" fontId="19" fillId="0" borderId="2" xfId="1" applyNumberFormat="1" applyFont="1" applyBorder="1" applyAlignment="1">
      <alignment horizontal="left" vertical="top"/>
    </xf>
    <xf numFmtId="0" fontId="3" fillId="0" borderId="2" xfId="0" applyFont="1" applyBorder="1" applyAlignment="1">
      <alignment vertical="top" wrapText="1"/>
    </xf>
    <xf numFmtId="164" fontId="3" fillId="0" borderId="2" xfId="1" applyNumberFormat="1" applyFont="1" applyFill="1" applyBorder="1" applyAlignment="1">
      <alignment vertical="top"/>
    </xf>
    <xf numFmtId="0" fontId="1" fillId="0" borderId="0" xfId="1" applyFont="1"/>
    <xf numFmtId="3" fontId="10" fillId="0" borderId="2" xfId="1" applyNumberFormat="1" applyFont="1" applyFill="1" applyBorder="1" applyAlignment="1">
      <alignment horizontal="left" vertical="top"/>
    </xf>
    <xf numFmtId="0" fontId="11" fillId="0" borderId="2" xfId="0" applyFont="1" applyFill="1" applyBorder="1" applyAlignment="1">
      <alignment horizontal="left" vertical="top" wrapText="1"/>
    </xf>
    <xf numFmtId="0" fontId="20" fillId="0" borderId="0" xfId="1" applyFont="1"/>
    <xf numFmtId="0" fontId="11" fillId="0" borderId="2" xfId="0" applyFont="1" applyFill="1" applyBorder="1" applyAlignment="1">
      <alignment vertical="top" wrapText="1"/>
    </xf>
    <xf numFmtId="3" fontId="15" fillId="0" borderId="2" xfId="1" applyNumberFormat="1" applyFont="1" applyFill="1" applyBorder="1" applyAlignment="1">
      <alignment horizontal="left" vertical="top"/>
    </xf>
    <xf numFmtId="0" fontId="16" fillId="0" borderId="2" xfId="0" applyFont="1" applyFill="1" applyBorder="1" applyAlignment="1">
      <alignment vertical="top" wrapText="1"/>
    </xf>
    <xf numFmtId="3" fontId="21" fillId="0" borderId="2" xfId="1" applyNumberFormat="1" applyFont="1" applyBorder="1" applyAlignment="1">
      <alignment horizontal="left" vertical="top"/>
    </xf>
    <xf numFmtId="0" fontId="17" fillId="0" borderId="2" xfId="0" applyFont="1" applyBorder="1" applyAlignment="1">
      <alignment vertical="top" wrapText="1"/>
    </xf>
    <xf numFmtId="0" fontId="17" fillId="0" borderId="2" xfId="0" applyFont="1" applyFill="1" applyBorder="1" applyAlignment="1">
      <alignment vertical="top" wrapText="1"/>
    </xf>
    <xf numFmtId="3" fontId="22" fillId="0" borderId="2" xfId="1" applyNumberFormat="1" applyFont="1" applyBorder="1" applyAlignment="1">
      <alignment horizontal="left" vertical="top"/>
    </xf>
    <xf numFmtId="0" fontId="23" fillId="0" borderId="2" xfId="0" applyFont="1" applyBorder="1" applyAlignment="1">
      <alignment vertical="top" wrapText="1"/>
    </xf>
    <xf numFmtId="164" fontId="23" fillId="0" borderId="2" xfId="1" applyNumberFormat="1" applyFont="1" applyFill="1" applyBorder="1" applyAlignment="1">
      <alignment vertical="top"/>
    </xf>
    <xf numFmtId="0" fontId="16" fillId="0" borderId="2" xfId="0" applyFont="1" applyFill="1" applyBorder="1" applyAlignment="1">
      <alignment horizontal="left" vertical="top" wrapText="1"/>
    </xf>
    <xf numFmtId="3" fontId="10" fillId="0" borderId="2" xfId="1" applyNumberFormat="1" applyFont="1" applyBorder="1" applyAlignment="1">
      <alignment vertical="top"/>
    </xf>
    <xf numFmtId="0" fontId="15" fillId="0" borderId="2" xfId="1" applyFont="1" applyBorder="1" applyAlignment="1">
      <alignment horizontal="left" vertical="top"/>
    </xf>
    <xf numFmtId="0" fontId="13" fillId="0" borderId="2" xfId="1" applyFont="1" applyBorder="1" applyAlignment="1">
      <alignment horizontal="left" vertical="top"/>
    </xf>
    <xf numFmtId="0" fontId="15" fillId="0" borderId="2" xfId="1" applyFont="1" applyFill="1" applyBorder="1" applyAlignment="1">
      <alignment horizontal="left" vertical="top"/>
    </xf>
    <xf numFmtId="0" fontId="3" fillId="0" borderId="2" xfId="0" applyFont="1" applyFill="1" applyBorder="1" applyAlignment="1">
      <alignment vertical="top" wrapText="1"/>
    </xf>
    <xf numFmtId="0" fontId="22" fillId="0" borderId="2" xfId="1" applyFont="1" applyFill="1" applyBorder="1" applyAlignment="1">
      <alignment horizontal="left" vertical="top"/>
    </xf>
    <xf numFmtId="0" fontId="23" fillId="0" borderId="2" xfId="0" applyFont="1" applyFill="1" applyBorder="1" applyAlignment="1">
      <alignmen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17" fillId="0" borderId="2" xfId="0" applyFont="1" applyBorder="1" applyAlignment="1">
      <alignment horizontal="left" vertical="top" wrapText="1"/>
    </xf>
    <xf numFmtId="0" fontId="22" fillId="0" borderId="2" xfId="1" applyFont="1" applyBorder="1" applyAlignment="1">
      <alignment horizontal="left" vertical="top"/>
    </xf>
    <xf numFmtId="0" fontId="23" fillId="0" borderId="2" xfId="0" applyFont="1" applyBorder="1" applyAlignment="1">
      <alignment horizontal="left" vertical="top" wrapText="1"/>
    </xf>
    <xf numFmtId="0" fontId="14" fillId="0" borderId="2" xfId="0" applyFont="1" applyBorder="1" applyAlignment="1">
      <alignment horizontal="left" vertical="top" wrapText="1"/>
    </xf>
    <xf numFmtId="0" fontId="19" fillId="0" borderId="2" xfId="1" applyFont="1" applyBorder="1" applyAlignment="1">
      <alignment horizontal="left" vertical="top"/>
    </xf>
    <xf numFmtId="0" fontId="3" fillId="0" borderId="2" xfId="0" applyFont="1" applyBorder="1" applyAlignment="1">
      <alignment horizontal="left" vertical="top" wrapText="1"/>
    </xf>
    <xf numFmtId="0" fontId="11" fillId="0" borderId="2" xfId="0" applyFont="1" applyBorder="1" applyAlignment="1">
      <alignment wrapText="1"/>
    </xf>
    <xf numFmtId="164" fontId="11" fillId="0" borderId="2" xfId="1" applyNumberFormat="1" applyFont="1" applyFill="1" applyBorder="1" applyAlignment="1"/>
    <xf numFmtId="3" fontId="22" fillId="0" borderId="2" xfId="1" applyNumberFormat="1" applyFont="1" applyFill="1" applyBorder="1" applyAlignment="1">
      <alignment horizontal="left" vertical="top"/>
    </xf>
    <xf numFmtId="0" fontId="23" fillId="0" borderId="2" xfId="0" applyFont="1" applyFill="1" applyBorder="1" applyAlignment="1">
      <alignment horizontal="left" vertical="top" wrapText="1"/>
    </xf>
    <xf numFmtId="0" fontId="20" fillId="0" borderId="0" xfId="1" applyFont="1" applyFill="1"/>
    <xf numFmtId="3" fontId="19" fillId="0" borderId="2" xfId="1" applyNumberFormat="1" applyFont="1" applyFill="1" applyBorder="1" applyAlignment="1">
      <alignment horizontal="left" vertical="top"/>
    </xf>
    <xf numFmtId="0" fontId="3" fillId="0" borderId="2" xfId="0" applyFont="1" applyFill="1" applyBorder="1" applyAlignment="1">
      <alignment horizontal="left" vertical="top" wrapText="1"/>
    </xf>
    <xf numFmtId="0" fontId="1" fillId="0" borderId="0" xfId="1" applyFont="1" applyFill="1"/>
    <xf numFmtId="3" fontId="8" fillId="0" borderId="2" xfId="1" applyNumberFormat="1" applyFont="1" applyFill="1" applyBorder="1" applyAlignment="1">
      <alignment horizontal="center" vertical="center" wrapText="1"/>
    </xf>
    <xf numFmtId="0" fontId="19" fillId="0" borderId="2" xfId="1" applyFont="1" applyFill="1" applyBorder="1" applyAlignment="1">
      <alignment horizontal="left" vertical="top"/>
    </xf>
    <xf numFmtId="0" fontId="15" fillId="0" borderId="2" xfId="1" applyFont="1" applyBorder="1" applyAlignment="1">
      <alignment horizontal="left" vertical="top" wrapText="1"/>
    </xf>
    <xf numFmtId="0" fontId="19" fillId="0" borderId="2" xfId="1" applyFont="1" applyBorder="1" applyAlignment="1">
      <alignment horizontal="left" vertical="top" wrapText="1"/>
    </xf>
    <xf numFmtId="3" fontId="19" fillId="0" borderId="2" xfId="1" applyNumberFormat="1" applyFont="1" applyBorder="1" applyAlignment="1">
      <alignment horizontal="left" vertical="top" wrapText="1"/>
    </xf>
    <xf numFmtId="3" fontId="22" fillId="0" borderId="2" xfId="1" applyNumberFormat="1" applyFont="1" applyBorder="1" applyAlignment="1">
      <alignment horizontal="left" vertical="top" wrapText="1"/>
    </xf>
    <xf numFmtId="0" fontId="13" fillId="0" borderId="2" xfId="1" applyFont="1" applyBorder="1" applyAlignment="1">
      <alignment horizontal="left" vertical="top" wrapText="1"/>
    </xf>
    <xf numFmtId="0" fontId="27" fillId="0" borderId="0" xfId="1" applyFont="1" applyFill="1" applyAlignment="1">
      <alignment horizontal="right" wrapText="1"/>
    </xf>
    <xf numFmtId="0" fontId="3" fillId="0" borderId="1" xfId="1" applyFont="1" applyFill="1" applyBorder="1" applyAlignment="1">
      <alignment horizontal="right"/>
    </xf>
    <xf numFmtId="0" fontId="7" fillId="0" borderId="1" xfId="0" applyFont="1" applyBorder="1" applyAlignment="1">
      <alignment horizontal="right"/>
    </xf>
    <xf numFmtId="0" fontId="4" fillId="0" borderId="0" xfId="2" applyFont="1" applyAlignment="1">
      <alignment horizontal="center" vertical="center" wrapText="1"/>
    </xf>
    <xf numFmtId="0" fontId="27" fillId="0" borderId="0" xfId="1" applyFont="1" applyFill="1" applyAlignment="1"/>
    <xf numFmtId="0" fontId="28" fillId="0" borderId="0" xfId="0" applyFont="1" applyAlignment="1"/>
    <xf numFmtId="0" fontId="28" fillId="0" borderId="0" xfId="0" applyFont="1" applyAlignment="1">
      <alignment horizontal="right"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98"/>
  <sheetViews>
    <sheetView tabSelected="1" topLeftCell="A178" zoomScale="90" zoomScaleNormal="90" zoomScaleSheetLayoutView="100" workbookViewId="0">
      <selection activeCell="G18" sqref="G18"/>
    </sheetView>
  </sheetViews>
  <sheetFormatPr defaultColWidth="9.140625" defaultRowHeight="12.75"/>
  <cols>
    <col min="1" max="1" width="18.85546875" style="1" customWidth="1"/>
    <col min="2" max="2" width="72.42578125" style="1" customWidth="1"/>
    <col min="3" max="4" width="11.140625" style="7" customWidth="1"/>
    <col min="5" max="5" width="10.140625" style="7" customWidth="1"/>
    <col min="6" max="6" width="11.28515625" style="7" customWidth="1"/>
    <col min="7" max="16384" width="9.140625" style="1"/>
  </cols>
  <sheetData>
    <row r="1" spans="1:6" ht="15.6" customHeight="1">
      <c r="C1" s="1"/>
      <c r="D1" s="72" t="s">
        <v>0</v>
      </c>
      <c r="E1" s="72"/>
      <c r="F1" s="72"/>
    </row>
    <row r="2" spans="1:6" ht="15.6" customHeight="1">
      <c r="C2" s="72" t="s">
        <v>351</v>
      </c>
      <c r="D2" s="72"/>
      <c r="E2" s="72"/>
      <c r="F2" s="72"/>
    </row>
    <row r="3" spans="1:6" ht="15.6" customHeight="1">
      <c r="C3" s="1"/>
      <c r="D3" s="72" t="s">
        <v>384</v>
      </c>
      <c r="E3" s="72"/>
      <c r="F3" s="72"/>
    </row>
    <row r="4" spans="1:6" ht="15.75">
      <c r="C4" s="76"/>
      <c r="D4" s="77"/>
      <c r="E4" s="77"/>
      <c r="F4" s="77"/>
    </row>
    <row r="5" spans="1:6" ht="15.75" customHeight="1">
      <c r="A5" s="2"/>
      <c r="B5" s="2"/>
      <c r="C5" s="72" t="s">
        <v>381</v>
      </c>
      <c r="D5" s="78"/>
      <c r="E5" s="78"/>
      <c r="F5" s="78"/>
    </row>
    <row r="6" spans="1:6" s="3" customFormat="1" ht="45" customHeight="1">
      <c r="A6" s="75" t="s">
        <v>352</v>
      </c>
      <c r="B6" s="75"/>
      <c r="C6" s="75"/>
      <c r="D6" s="75"/>
      <c r="E6" s="75"/>
      <c r="F6" s="75"/>
    </row>
    <row r="7" spans="1:6" ht="12.75" customHeight="1">
      <c r="A7" s="4"/>
      <c r="B7" s="4"/>
      <c r="C7" s="5"/>
      <c r="D7" s="73" t="s">
        <v>280</v>
      </c>
      <c r="E7" s="74"/>
      <c r="F7" s="74"/>
    </row>
    <row r="8" spans="1:6" s="7" customFormat="1" ht="60.6" customHeight="1">
      <c r="A8" s="65" t="s">
        <v>382</v>
      </c>
      <c r="B8" s="65" t="s">
        <v>383</v>
      </c>
      <c r="C8" s="6" t="s">
        <v>1</v>
      </c>
      <c r="D8" s="6" t="s">
        <v>2</v>
      </c>
      <c r="E8" s="6" t="s">
        <v>3</v>
      </c>
      <c r="F8" s="6" t="s">
        <v>353</v>
      </c>
    </row>
    <row r="9" spans="1:6" s="9" customFormat="1" ht="11.25">
      <c r="A9" s="8">
        <v>1</v>
      </c>
      <c r="B9" s="8">
        <v>2</v>
      </c>
      <c r="C9" s="8">
        <v>3</v>
      </c>
      <c r="D9" s="8">
        <v>4</v>
      </c>
      <c r="E9" s="8">
        <v>5</v>
      </c>
      <c r="F9" s="8">
        <v>6</v>
      </c>
    </row>
    <row r="10" spans="1:6" s="13" customFormat="1">
      <c r="A10" s="10" t="s">
        <v>4</v>
      </c>
      <c r="B10" s="11" t="s">
        <v>5</v>
      </c>
      <c r="C10" s="12">
        <f>C11+C34+C50+C64+C67+C81+C102+C117+C133+C154+C111+C28</f>
        <v>211765</v>
      </c>
      <c r="D10" s="12">
        <f>D11+D34+D50+D64+D67+D81+D102+D117+D133+D154+D111+D28</f>
        <v>272996.5</v>
      </c>
      <c r="E10" s="12">
        <f>E11+E34+E50+E64+E67+E81+E102+E117+E133+E154+E111+E28</f>
        <v>293746.10000000003</v>
      </c>
      <c r="F10" s="12">
        <f>E10/D10*100</f>
        <v>107.60068352524668</v>
      </c>
    </row>
    <row r="11" spans="1:6" s="13" customFormat="1">
      <c r="A11" s="14" t="s">
        <v>6</v>
      </c>
      <c r="B11" s="15" t="s">
        <v>7</v>
      </c>
      <c r="C11" s="12">
        <f>C12</f>
        <v>154104</v>
      </c>
      <c r="D11" s="12">
        <f>D12</f>
        <v>210801.5</v>
      </c>
      <c r="E11" s="12">
        <f>E12</f>
        <v>231213.6</v>
      </c>
      <c r="F11" s="12">
        <f>E11/D11*100</f>
        <v>109.68309049034282</v>
      </c>
    </row>
    <row r="12" spans="1:6" s="16" customFormat="1">
      <c r="A12" s="10" t="s">
        <v>8</v>
      </c>
      <c r="B12" s="11" t="s">
        <v>9</v>
      </c>
      <c r="C12" s="12">
        <f>C13+C17+C22+C26</f>
        <v>154104</v>
      </c>
      <c r="D12" s="12">
        <f>D13+D17+D22+D26</f>
        <v>210801.5</v>
      </c>
      <c r="E12" s="12">
        <f>E13+E17+E22+E26</f>
        <v>231213.6</v>
      </c>
      <c r="F12" s="12">
        <f>E12/D12*100</f>
        <v>109.68309049034282</v>
      </c>
    </row>
    <row r="13" spans="1:6" s="16" customFormat="1" ht="51">
      <c r="A13" s="17" t="s">
        <v>10</v>
      </c>
      <c r="B13" s="18" t="s">
        <v>11</v>
      </c>
      <c r="C13" s="19">
        <f>SUM(C14:C16)</f>
        <v>143624</v>
      </c>
      <c r="D13" s="19">
        <f>SUM(D14:D16)</f>
        <v>200321.5</v>
      </c>
      <c r="E13" s="19">
        <f>SUM(E14:E16)</f>
        <v>224030.09999999998</v>
      </c>
      <c r="F13" s="19">
        <f>E13/D13*100</f>
        <v>111.8352747957658</v>
      </c>
    </row>
    <row r="14" spans="1:6" ht="63.75">
      <c r="A14" s="20" t="s">
        <v>12</v>
      </c>
      <c r="B14" s="21" t="s">
        <v>13</v>
      </c>
      <c r="C14" s="22">
        <v>143624</v>
      </c>
      <c r="D14" s="22">
        <v>200321.5</v>
      </c>
      <c r="E14" s="22">
        <v>223873.8</v>
      </c>
      <c r="F14" s="22">
        <f>E14/D14*100</f>
        <v>111.7572502202709</v>
      </c>
    </row>
    <row r="15" spans="1:6" ht="51">
      <c r="A15" s="20" t="s">
        <v>14</v>
      </c>
      <c r="B15" s="21" t="s">
        <v>15</v>
      </c>
      <c r="C15" s="22">
        <v>0</v>
      </c>
      <c r="D15" s="22">
        <v>0</v>
      </c>
      <c r="E15" s="22">
        <v>109.8</v>
      </c>
      <c r="F15" s="22"/>
    </row>
    <row r="16" spans="1:6" ht="63.75">
      <c r="A16" s="20" t="s">
        <v>16</v>
      </c>
      <c r="B16" s="21" t="s">
        <v>17</v>
      </c>
      <c r="C16" s="22">
        <v>0</v>
      </c>
      <c r="D16" s="22">
        <v>0</v>
      </c>
      <c r="E16" s="22">
        <v>46.5</v>
      </c>
      <c r="F16" s="22"/>
    </row>
    <row r="17" spans="1:6" ht="76.5">
      <c r="A17" s="17" t="s">
        <v>18</v>
      </c>
      <c r="B17" s="18" t="s">
        <v>19</v>
      </c>
      <c r="C17" s="19">
        <f>SUM(C18:C20)</f>
        <v>0</v>
      </c>
      <c r="D17" s="19">
        <f>SUM(D18:D20)</f>
        <v>0</v>
      </c>
      <c r="E17" s="19">
        <f>SUM(E18:E20)</f>
        <v>64.199999999999989</v>
      </c>
      <c r="F17" s="19"/>
    </row>
    <row r="18" spans="1:6" ht="89.25">
      <c r="A18" s="20" t="s">
        <v>20</v>
      </c>
      <c r="B18" s="21" t="s">
        <v>21</v>
      </c>
      <c r="C18" s="22">
        <v>0</v>
      </c>
      <c r="D18" s="22">
        <v>0</v>
      </c>
      <c r="E18" s="22">
        <v>57.3</v>
      </c>
      <c r="F18" s="22"/>
    </row>
    <row r="19" spans="1:6" ht="76.5">
      <c r="A19" s="20" t="s">
        <v>22</v>
      </c>
      <c r="B19" s="21" t="s">
        <v>23</v>
      </c>
      <c r="C19" s="22">
        <v>0</v>
      </c>
      <c r="D19" s="22">
        <v>0</v>
      </c>
      <c r="E19" s="22">
        <v>3.8</v>
      </c>
      <c r="F19" s="22"/>
    </row>
    <row r="20" spans="1:6" ht="89.25">
      <c r="A20" s="20" t="s">
        <v>24</v>
      </c>
      <c r="B20" s="21" t="s">
        <v>25</v>
      </c>
      <c r="C20" s="22">
        <v>0</v>
      </c>
      <c r="D20" s="22">
        <v>0</v>
      </c>
      <c r="E20" s="22">
        <v>3.1</v>
      </c>
      <c r="F20" s="22"/>
    </row>
    <row r="21" spans="1:6" ht="76.5">
      <c r="A21" s="20" t="s">
        <v>26</v>
      </c>
      <c r="B21" s="21" t="s">
        <v>27</v>
      </c>
      <c r="C21" s="22"/>
      <c r="D21" s="22"/>
      <c r="E21" s="22"/>
      <c r="F21" s="22"/>
    </row>
    <row r="22" spans="1:6" ht="25.5">
      <c r="A22" s="17" t="s">
        <v>28</v>
      </c>
      <c r="B22" s="18" t="s">
        <v>29</v>
      </c>
      <c r="C22" s="19">
        <f>SUM(C23:C25)</f>
        <v>0</v>
      </c>
      <c r="D22" s="19">
        <f>SUM(D23:D25)</f>
        <v>0</v>
      </c>
      <c r="E22" s="19">
        <f>SUM(E23:E25)</f>
        <v>623.19999999999993</v>
      </c>
      <c r="F22" s="19"/>
    </row>
    <row r="23" spans="1:6" ht="51">
      <c r="A23" s="20" t="s">
        <v>30</v>
      </c>
      <c r="B23" s="21" t="s">
        <v>31</v>
      </c>
      <c r="C23" s="22">
        <v>0</v>
      </c>
      <c r="D23" s="22">
        <v>0</v>
      </c>
      <c r="E23" s="22">
        <v>597</v>
      </c>
      <c r="F23" s="22"/>
    </row>
    <row r="24" spans="1:6" ht="38.25">
      <c r="A24" s="20" t="s">
        <v>32</v>
      </c>
      <c r="B24" s="21" t="s">
        <v>33</v>
      </c>
      <c r="C24" s="22">
        <v>0</v>
      </c>
      <c r="D24" s="22">
        <v>0</v>
      </c>
      <c r="E24" s="22">
        <v>9.8000000000000007</v>
      </c>
      <c r="F24" s="22"/>
    </row>
    <row r="25" spans="1:6" ht="51">
      <c r="A25" s="20" t="s">
        <v>34</v>
      </c>
      <c r="B25" s="21" t="s">
        <v>35</v>
      </c>
      <c r="C25" s="22">
        <v>0</v>
      </c>
      <c r="D25" s="22">
        <v>0</v>
      </c>
      <c r="E25" s="22">
        <v>16.399999999999999</v>
      </c>
      <c r="F25" s="22"/>
    </row>
    <row r="26" spans="1:6" s="24" customFormat="1" ht="63.75">
      <c r="A26" s="17" t="s">
        <v>36</v>
      </c>
      <c r="B26" s="18" t="s">
        <v>37</v>
      </c>
      <c r="C26" s="19">
        <f>C27</f>
        <v>10480</v>
      </c>
      <c r="D26" s="19">
        <f>D27</f>
        <v>10480</v>
      </c>
      <c r="E26" s="19">
        <f>E27</f>
        <v>6496.1</v>
      </c>
      <c r="F26" s="19">
        <f t="shared" ref="F26:F37" si="0">E26/D26*100</f>
        <v>61.98568702290077</v>
      </c>
    </row>
    <row r="27" spans="1:6" s="28" customFormat="1" ht="76.5">
      <c r="A27" s="25" t="s">
        <v>38</v>
      </c>
      <c r="B27" s="26" t="s">
        <v>39</v>
      </c>
      <c r="C27" s="27">
        <v>10480</v>
      </c>
      <c r="D27" s="27">
        <v>10480</v>
      </c>
      <c r="E27" s="27">
        <v>6496.1</v>
      </c>
      <c r="F27" s="27">
        <f t="shared" si="0"/>
        <v>61.98568702290077</v>
      </c>
    </row>
    <row r="28" spans="1:6" s="31" customFormat="1" ht="25.5">
      <c r="A28" s="29" t="s">
        <v>40</v>
      </c>
      <c r="B28" s="30" t="s">
        <v>41</v>
      </c>
      <c r="C28" s="12">
        <f t="shared" ref="C28:E28" si="1">C29</f>
        <v>3978</v>
      </c>
      <c r="D28" s="12">
        <f t="shared" si="1"/>
        <v>3978</v>
      </c>
      <c r="E28" s="12">
        <f t="shared" si="1"/>
        <v>4539.8</v>
      </c>
      <c r="F28" s="12">
        <f t="shared" si="0"/>
        <v>114.12267471091</v>
      </c>
    </row>
    <row r="29" spans="1:6" s="31" customFormat="1" ht="25.5">
      <c r="A29" s="29" t="s">
        <v>42</v>
      </c>
      <c r="B29" s="32" t="s">
        <v>43</v>
      </c>
      <c r="C29" s="12">
        <f>C30+C31+C32+C33</f>
        <v>3978</v>
      </c>
      <c r="D29" s="12">
        <f>D30+D31+D32+D33</f>
        <v>3978</v>
      </c>
      <c r="E29" s="12">
        <f>E30+E31+E32+E33</f>
        <v>4539.8</v>
      </c>
      <c r="F29" s="12">
        <f t="shared" si="0"/>
        <v>114.12267471091</v>
      </c>
    </row>
    <row r="30" spans="1:6" ht="38.25">
      <c r="A30" s="33" t="s">
        <v>44</v>
      </c>
      <c r="B30" s="34" t="s">
        <v>45</v>
      </c>
      <c r="C30" s="22">
        <v>1495</v>
      </c>
      <c r="D30" s="22">
        <v>1495</v>
      </c>
      <c r="E30" s="22">
        <v>2022.8</v>
      </c>
      <c r="F30" s="22">
        <f t="shared" si="0"/>
        <v>135.30434782608697</v>
      </c>
    </row>
    <row r="31" spans="1:6" ht="51">
      <c r="A31" s="33" t="s">
        <v>46</v>
      </c>
      <c r="B31" s="34" t="s">
        <v>47</v>
      </c>
      <c r="C31" s="22">
        <v>11</v>
      </c>
      <c r="D31" s="22">
        <v>11</v>
      </c>
      <c r="E31" s="22">
        <v>19.5</v>
      </c>
      <c r="F31" s="22">
        <f t="shared" si="0"/>
        <v>177.27272727272728</v>
      </c>
    </row>
    <row r="32" spans="1:6" ht="51">
      <c r="A32" s="33" t="s">
        <v>48</v>
      </c>
      <c r="B32" s="34" t="s">
        <v>49</v>
      </c>
      <c r="C32" s="22">
        <v>2684</v>
      </c>
      <c r="D32" s="22">
        <v>2684</v>
      </c>
      <c r="E32" s="22">
        <v>2950.7</v>
      </c>
      <c r="F32" s="22">
        <f t="shared" si="0"/>
        <v>109.93666169895677</v>
      </c>
    </row>
    <row r="33" spans="1:6" ht="51">
      <c r="A33" s="33" t="s">
        <v>50</v>
      </c>
      <c r="B33" s="34" t="s">
        <v>51</v>
      </c>
      <c r="C33" s="22">
        <v>-212</v>
      </c>
      <c r="D33" s="22">
        <v>-212</v>
      </c>
      <c r="E33" s="22">
        <v>-453.2</v>
      </c>
      <c r="F33" s="22">
        <f t="shared" si="0"/>
        <v>213.77358490566039</v>
      </c>
    </row>
    <row r="34" spans="1:6">
      <c r="A34" s="10" t="s">
        <v>52</v>
      </c>
      <c r="B34" s="15" t="s">
        <v>53</v>
      </c>
      <c r="C34" s="12">
        <f>C35+C42+C47</f>
        <v>3743</v>
      </c>
      <c r="D34" s="12">
        <f>D35+D42+D47</f>
        <v>3743</v>
      </c>
      <c r="E34" s="12">
        <f>E35+E42+E47</f>
        <v>3116.8</v>
      </c>
      <c r="F34" s="12">
        <f t="shared" si="0"/>
        <v>83.270104194496398</v>
      </c>
    </row>
    <row r="35" spans="1:6" s="31" customFormat="1">
      <c r="A35" s="10" t="s">
        <v>54</v>
      </c>
      <c r="B35" s="11" t="s">
        <v>55</v>
      </c>
      <c r="C35" s="12">
        <f>C36</f>
        <v>3540</v>
      </c>
      <c r="D35" s="12">
        <f>D36</f>
        <v>3540</v>
      </c>
      <c r="E35" s="12">
        <f>E36</f>
        <v>2906.9</v>
      </c>
      <c r="F35" s="12">
        <f t="shared" si="0"/>
        <v>82.115819209039557</v>
      </c>
    </row>
    <row r="36" spans="1:6" s="24" customFormat="1">
      <c r="A36" s="35" t="s">
        <v>56</v>
      </c>
      <c r="B36" s="36" t="s">
        <v>57</v>
      </c>
      <c r="C36" s="23">
        <f>SUM(C37:C39)</f>
        <v>3540</v>
      </c>
      <c r="D36" s="23">
        <f>SUM(D37:D39)</f>
        <v>3540</v>
      </c>
      <c r="E36" s="23">
        <f>SUM(E37:E39)</f>
        <v>2906.9</v>
      </c>
      <c r="F36" s="23">
        <f t="shared" si="0"/>
        <v>82.115819209039557</v>
      </c>
    </row>
    <row r="37" spans="1:6" ht="38.25">
      <c r="A37" s="20" t="s">
        <v>58</v>
      </c>
      <c r="B37" s="34" t="s">
        <v>59</v>
      </c>
      <c r="C37" s="27">
        <v>3540</v>
      </c>
      <c r="D37" s="27">
        <v>3540</v>
      </c>
      <c r="E37" s="27">
        <v>2889.1</v>
      </c>
      <c r="F37" s="27">
        <f t="shared" si="0"/>
        <v>81.612994350282491</v>
      </c>
    </row>
    <row r="38" spans="1:6" ht="25.5">
      <c r="A38" s="20" t="s">
        <v>60</v>
      </c>
      <c r="B38" s="34" t="s">
        <v>61</v>
      </c>
      <c r="C38" s="27">
        <v>0</v>
      </c>
      <c r="D38" s="27">
        <v>0</v>
      </c>
      <c r="E38" s="27">
        <v>8.3000000000000007</v>
      </c>
      <c r="F38" s="27"/>
    </row>
    <row r="39" spans="1:6" ht="38.25">
      <c r="A39" s="20" t="s">
        <v>62</v>
      </c>
      <c r="B39" s="34" t="s">
        <v>63</v>
      </c>
      <c r="C39" s="27">
        <v>0</v>
      </c>
      <c r="D39" s="27">
        <v>0</v>
      </c>
      <c r="E39" s="27">
        <v>9.5</v>
      </c>
      <c r="F39" s="27"/>
    </row>
    <row r="40" spans="1:6" ht="25.5">
      <c r="A40" s="20" t="s">
        <v>64</v>
      </c>
      <c r="B40" s="34" t="s">
        <v>65</v>
      </c>
      <c r="C40" s="27">
        <v>0</v>
      </c>
      <c r="D40" s="27">
        <v>0</v>
      </c>
      <c r="E40" s="27">
        <v>0</v>
      </c>
      <c r="F40" s="27"/>
    </row>
    <row r="41" spans="1:6" ht="38.25">
      <c r="A41" s="20" t="s">
        <v>66</v>
      </c>
      <c r="B41" s="34" t="s">
        <v>67</v>
      </c>
      <c r="C41" s="27"/>
      <c r="D41" s="27"/>
      <c r="E41" s="27"/>
      <c r="F41" s="27" t="e">
        <f>E41/D41*100</f>
        <v>#DIV/0!</v>
      </c>
    </row>
    <row r="42" spans="1:6" s="31" customFormat="1">
      <c r="A42" s="10" t="s">
        <v>68</v>
      </c>
      <c r="B42" s="11" t="s">
        <v>69</v>
      </c>
      <c r="C42" s="12">
        <f>C43+C44</f>
        <v>40</v>
      </c>
      <c r="D42" s="12">
        <f>D43+D44</f>
        <v>40</v>
      </c>
      <c r="E42" s="12">
        <f>E43+E44+E45+E46</f>
        <v>34.6</v>
      </c>
      <c r="F42" s="40">
        <f>E42/D42*100</f>
        <v>86.5</v>
      </c>
    </row>
    <row r="43" spans="1:6" s="28" customFormat="1" ht="25.5">
      <c r="A43" s="20" t="s">
        <v>70</v>
      </c>
      <c r="B43" s="34" t="s">
        <v>71</v>
      </c>
      <c r="C43" s="22">
        <v>40</v>
      </c>
      <c r="D43" s="22">
        <v>40</v>
      </c>
      <c r="E43" s="22">
        <v>29.7</v>
      </c>
      <c r="F43" s="22">
        <f>E43/D43*100</f>
        <v>74.25</v>
      </c>
    </row>
    <row r="44" spans="1:6">
      <c r="A44" s="20" t="s">
        <v>72</v>
      </c>
      <c r="B44" s="34" t="s">
        <v>73</v>
      </c>
      <c r="C44" s="27">
        <v>0</v>
      </c>
      <c r="D44" s="27">
        <v>0</v>
      </c>
      <c r="E44" s="27">
        <v>4.5999999999999996</v>
      </c>
      <c r="F44" s="27"/>
    </row>
    <row r="45" spans="1:6" ht="25.5">
      <c r="A45" s="20" t="s">
        <v>74</v>
      </c>
      <c r="B45" s="34" t="s">
        <v>75</v>
      </c>
      <c r="C45" s="27">
        <v>0</v>
      </c>
      <c r="D45" s="27">
        <v>0</v>
      </c>
      <c r="E45" s="27">
        <v>0.1</v>
      </c>
      <c r="F45" s="27"/>
    </row>
    <row r="46" spans="1:6" ht="38.25">
      <c r="A46" s="66" t="s">
        <v>354</v>
      </c>
      <c r="B46" s="41" t="s">
        <v>355</v>
      </c>
      <c r="C46" s="27">
        <v>0</v>
      </c>
      <c r="D46" s="27">
        <v>0</v>
      </c>
      <c r="E46" s="27">
        <v>0.2</v>
      </c>
      <c r="F46" s="27"/>
    </row>
    <row r="47" spans="1:6" s="31" customFormat="1">
      <c r="A47" s="10" t="s">
        <v>76</v>
      </c>
      <c r="B47" s="11" t="s">
        <v>77</v>
      </c>
      <c r="C47" s="12">
        <f>C48</f>
        <v>163</v>
      </c>
      <c r="D47" s="12">
        <f>D48</f>
        <v>163</v>
      </c>
      <c r="E47" s="12">
        <f>E48+E49</f>
        <v>175.29999999999998</v>
      </c>
      <c r="F47" s="12">
        <f t="shared" ref="F47:F53" si="2">E47/D47*100</f>
        <v>107.54601226993863</v>
      </c>
    </row>
    <row r="48" spans="1:6" s="28" customFormat="1" ht="51">
      <c r="A48" s="20" t="s">
        <v>281</v>
      </c>
      <c r="B48" s="34" t="s">
        <v>282</v>
      </c>
      <c r="C48" s="22">
        <v>163</v>
      </c>
      <c r="D48" s="22">
        <v>163</v>
      </c>
      <c r="E48" s="22">
        <v>175.2</v>
      </c>
      <c r="F48" s="22">
        <f t="shared" si="2"/>
        <v>107.48466257668711</v>
      </c>
    </row>
    <row r="49" spans="1:6" s="28" customFormat="1" ht="38.25">
      <c r="A49" s="66" t="s">
        <v>356</v>
      </c>
      <c r="B49" s="34" t="s">
        <v>357</v>
      </c>
      <c r="C49" s="22">
        <v>0</v>
      </c>
      <c r="D49" s="22">
        <v>0</v>
      </c>
      <c r="E49" s="22">
        <v>0.1</v>
      </c>
      <c r="F49" s="22"/>
    </row>
    <row r="50" spans="1:6" s="24" customFormat="1">
      <c r="A50" s="10" t="s">
        <v>78</v>
      </c>
      <c r="B50" s="15" t="s">
        <v>79</v>
      </c>
      <c r="C50" s="12">
        <f>C51</f>
        <v>5030</v>
      </c>
      <c r="D50" s="12">
        <f t="shared" ref="D50:E50" si="3">D51</f>
        <v>5030</v>
      </c>
      <c r="E50" s="12">
        <f t="shared" si="3"/>
        <v>5610.1</v>
      </c>
      <c r="F50" s="12">
        <f t="shared" si="2"/>
        <v>111.53280318091451</v>
      </c>
    </row>
    <row r="51" spans="1:6" s="31" customFormat="1">
      <c r="A51" s="38" t="s">
        <v>80</v>
      </c>
      <c r="B51" s="39" t="s">
        <v>81</v>
      </c>
      <c r="C51" s="40">
        <f>C52+C57</f>
        <v>5030</v>
      </c>
      <c r="D51" s="40">
        <f>D52+D57</f>
        <v>5030</v>
      </c>
      <c r="E51" s="40">
        <f>E52+E57</f>
        <v>5610.1</v>
      </c>
      <c r="F51" s="40">
        <f t="shared" si="2"/>
        <v>111.53280318091451</v>
      </c>
    </row>
    <row r="52" spans="1:6" s="24" customFormat="1">
      <c r="A52" s="35" t="s">
        <v>82</v>
      </c>
      <c r="B52" s="37" t="s">
        <v>83</v>
      </c>
      <c r="C52" s="19">
        <f>SUM(C53:C56)</f>
        <v>910</v>
      </c>
      <c r="D52" s="19">
        <f>SUM(D53:D56)</f>
        <v>910</v>
      </c>
      <c r="E52" s="19">
        <f>SUM(E53:E56)</f>
        <v>937.69999999999993</v>
      </c>
      <c r="F52" s="19">
        <f t="shared" si="2"/>
        <v>103.04395604395604</v>
      </c>
    </row>
    <row r="53" spans="1:6" ht="25.5">
      <c r="A53" s="20" t="s">
        <v>84</v>
      </c>
      <c r="B53" s="34" t="s">
        <v>85</v>
      </c>
      <c r="C53" s="22">
        <v>910</v>
      </c>
      <c r="D53" s="22">
        <v>910</v>
      </c>
      <c r="E53" s="22">
        <v>918.1</v>
      </c>
      <c r="F53" s="22">
        <f t="shared" si="2"/>
        <v>100.8901098901099</v>
      </c>
    </row>
    <row r="54" spans="1:6">
      <c r="A54" s="20" t="s">
        <v>86</v>
      </c>
      <c r="B54" s="34" t="s">
        <v>87</v>
      </c>
      <c r="C54" s="22">
        <v>0</v>
      </c>
      <c r="D54" s="22">
        <v>0</v>
      </c>
      <c r="E54" s="22">
        <v>18.8</v>
      </c>
      <c r="F54" s="22"/>
    </row>
    <row r="55" spans="1:6">
      <c r="A55" s="20" t="s">
        <v>88</v>
      </c>
      <c r="B55" s="34" t="s">
        <v>89</v>
      </c>
      <c r="C55" s="22"/>
      <c r="D55" s="22"/>
      <c r="E55" s="22"/>
      <c r="F55" s="22"/>
    </row>
    <row r="56" spans="1:6" ht="25.5">
      <c r="A56" s="20" t="s">
        <v>90</v>
      </c>
      <c r="B56" s="34" t="s">
        <v>91</v>
      </c>
      <c r="C56" s="22">
        <v>0</v>
      </c>
      <c r="D56" s="22">
        <v>0</v>
      </c>
      <c r="E56" s="22">
        <v>0.8</v>
      </c>
      <c r="F56" s="22"/>
    </row>
    <row r="57" spans="1:6" s="24" customFormat="1">
      <c r="A57" s="35" t="s">
        <v>93</v>
      </c>
      <c r="B57" s="37" t="s">
        <v>94</v>
      </c>
      <c r="C57" s="23">
        <f>SUM(C58:C62)</f>
        <v>4120</v>
      </c>
      <c r="D57" s="23">
        <f>SUM(D58:D62)</f>
        <v>4120</v>
      </c>
      <c r="E57" s="23">
        <f>SUM(E58:E62)</f>
        <v>4672.4000000000005</v>
      </c>
      <c r="F57" s="23">
        <f>E57/D57*100</f>
        <v>113.40776699029126</v>
      </c>
    </row>
    <row r="58" spans="1:6" ht="25.5">
      <c r="A58" s="20" t="s">
        <v>95</v>
      </c>
      <c r="B58" s="34" t="s">
        <v>96</v>
      </c>
      <c r="C58" s="27">
        <v>4120</v>
      </c>
      <c r="D58" s="27">
        <v>4120</v>
      </c>
      <c r="E58" s="27">
        <v>4625.6000000000004</v>
      </c>
      <c r="F58" s="27">
        <f>E58/D58*100</f>
        <v>112.27184466019418</v>
      </c>
    </row>
    <row r="59" spans="1:6">
      <c r="A59" s="20" t="s">
        <v>97</v>
      </c>
      <c r="B59" s="34" t="s">
        <v>98</v>
      </c>
      <c r="C59" s="27">
        <v>0</v>
      </c>
      <c r="D59" s="27">
        <v>0</v>
      </c>
      <c r="E59" s="27">
        <v>46.8</v>
      </c>
      <c r="F59" s="27"/>
    </row>
    <row r="60" spans="1:6">
      <c r="A60" s="20" t="s">
        <v>99</v>
      </c>
      <c r="B60" s="34" t="s">
        <v>100</v>
      </c>
      <c r="C60" s="27"/>
      <c r="D60" s="27"/>
      <c r="E60" s="27"/>
      <c r="F60" s="27"/>
    </row>
    <row r="61" spans="1:6" ht="25.5">
      <c r="A61" s="20" t="s">
        <v>101</v>
      </c>
      <c r="B61" s="34" t="s">
        <v>102</v>
      </c>
      <c r="C61" s="27"/>
      <c r="D61" s="27"/>
      <c r="E61" s="27"/>
      <c r="F61" s="27"/>
    </row>
    <row r="62" spans="1:6">
      <c r="A62" s="20" t="s">
        <v>103</v>
      </c>
      <c r="B62" s="34" t="s">
        <v>92</v>
      </c>
      <c r="C62" s="27"/>
      <c r="D62" s="27"/>
      <c r="E62" s="27"/>
      <c r="F62" s="27"/>
    </row>
    <row r="63" spans="1:6" ht="25.5">
      <c r="A63" s="20" t="s">
        <v>104</v>
      </c>
      <c r="B63" s="34" t="s">
        <v>105</v>
      </c>
      <c r="C63" s="22">
        <v>0</v>
      </c>
      <c r="D63" s="22">
        <v>0</v>
      </c>
      <c r="E63" s="22">
        <v>0</v>
      </c>
      <c r="F63" s="27"/>
    </row>
    <row r="64" spans="1:6">
      <c r="A64" s="10" t="s">
        <v>106</v>
      </c>
      <c r="B64" s="15" t="s">
        <v>107</v>
      </c>
      <c r="C64" s="12">
        <f>C65</f>
        <v>1204</v>
      </c>
      <c r="D64" s="12">
        <f t="shared" ref="D64:E64" si="4">D65</f>
        <v>1204</v>
      </c>
      <c r="E64" s="12">
        <f t="shared" si="4"/>
        <v>812.5</v>
      </c>
      <c r="F64" s="12">
        <f t="shared" ref="F64:F81" si="5">E64/D64*100</f>
        <v>67.483388704318941</v>
      </c>
    </row>
    <row r="65" spans="1:6" s="31" customFormat="1" ht="38.25">
      <c r="A65" s="10" t="s">
        <v>108</v>
      </c>
      <c r="B65" s="15" t="s">
        <v>109</v>
      </c>
      <c r="C65" s="40">
        <f>C66</f>
        <v>1204</v>
      </c>
      <c r="D65" s="40">
        <f>D66</f>
        <v>1204</v>
      </c>
      <c r="E65" s="40">
        <f>E66</f>
        <v>812.5</v>
      </c>
      <c r="F65" s="40">
        <f t="shared" si="5"/>
        <v>67.483388704318941</v>
      </c>
    </row>
    <row r="66" spans="1:6" ht="51">
      <c r="A66" s="20" t="s">
        <v>110</v>
      </c>
      <c r="B66" s="34" t="s">
        <v>111</v>
      </c>
      <c r="C66" s="22">
        <v>1204</v>
      </c>
      <c r="D66" s="22">
        <v>1204</v>
      </c>
      <c r="E66" s="22">
        <v>812.5</v>
      </c>
      <c r="F66" s="22">
        <f t="shared" si="5"/>
        <v>67.483388704318941</v>
      </c>
    </row>
    <row r="67" spans="1:6" ht="25.5">
      <c r="A67" s="10" t="s">
        <v>112</v>
      </c>
      <c r="B67" s="15" t="s">
        <v>113</v>
      </c>
      <c r="C67" s="12">
        <f>C68+C70+C74</f>
        <v>0</v>
      </c>
      <c r="D67" s="12">
        <f>D68+D70+D74</f>
        <v>0</v>
      </c>
      <c r="E67" s="12">
        <f>E68+E70+E74</f>
        <v>0</v>
      </c>
      <c r="F67" s="12" t="e">
        <f t="shared" si="5"/>
        <v>#DIV/0!</v>
      </c>
    </row>
    <row r="68" spans="1:6" s="28" customFormat="1" ht="25.5">
      <c r="A68" s="17" t="s">
        <v>114</v>
      </c>
      <c r="B68" s="18" t="s">
        <v>115</v>
      </c>
      <c r="C68" s="19"/>
      <c r="D68" s="19"/>
      <c r="E68" s="19"/>
      <c r="F68" s="19" t="e">
        <f t="shared" si="5"/>
        <v>#DIV/0!</v>
      </c>
    </row>
    <row r="69" spans="1:6" ht="25.5">
      <c r="A69" s="17" t="s">
        <v>116</v>
      </c>
      <c r="B69" s="26" t="s">
        <v>117</v>
      </c>
      <c r="C69" s="19"/>
      <c r="D69" s="19"/>
      <c r="E69" s="19"/>
      <c r="F69" s="19" t="e">
        <f t="shared" si="5"/>
        <v>#DIV/0!</v>
      </c>
    </row>
    <row r="70" spans="1:6">
      <c r="A70" s="35" t="s">
        <v>118</v>
      </c>
      <c r="B70" s="36" t="s">
        <v>119</v>
      </c>
      <c r="C70" s="23">
        <f>C71+C72</f>
        <v>0</v>
      </c>
      <c r="D70" s="23">
        <f>D71+D72</f>
        <v>0</v>
      </c>
      <c r="E70" s="23">
        <f>E71+E72</f>
        <v>0</v>
      </c>
      <c r="F70" s="23" t="e">
        <f t="shared" si="5"/>
        <v>#DIV/0!</v>
      </c>
    </row>
    <row r="71" spans="1:6">
      <c r="A71" s="20" t="s">
        <v>120</v>
      </c>
      <c r="B71" s="21" t="s">
        <v>121</v>
      </c>
      <c r="C71" s="22"/>
      <c r="D71" s="22"/>
      <c r="E71" s="22"/>
      <c r="F71" s="22" t="e">
        <f t="shared" si="5"/>
        <v>#DIV/0!</v>
      </c>
    </row>
    <row r="72" spans="1:6" ht="25.5">
      <c r="A72" s="20" t="s">
        <v>122</v>
      </c>
      <c r="B72" s="21" t="s">
        <v>123</v>
      </c>
      <c r="C72" s="22">
        <f>C73</f>
        <v>0</v>
      </c>
      <c r="D72" s="22">
        <f>D73</f>
        <v>0</v>
      </c>
      <c r="E72" s="22">
        <f>E73</f>
        <v>0</v>
      </c>
      <c r="F72" s="22" t="e">
        <f t="shared" si="5"/>
        <v>#DIV/0!</v>
      </c>
    </row>
    <row r="73" spans="1:6" ht="38.25">
      <c r="A73" s="20" t="s">
        <v>124</v>
      </c>
      <c r="B73" s="21" t="s">
        <v>125</v>
      </c>
      <c r="C73" s="22">
        <v>0</v>
      </c>
      <c r="D73" s="22">
        <v>0</v>
      </c>
      <c r="E73" s="22">
        <v>0</v>
      </c>
      <c r="F73" s="22" t="e">
        <f t="shared" si="5"/>
        <v>#DIV/0!</v>
      </c>
    </row>
    <row r="74" spans="1:6">
      <c r="A74" s="35" t="s">
        <v>126</v>
      </c>
      <c r="B74" s="36" t="s">
        <v>127</v>
      </c>
      <c r="C74" s="23">
        <f>C75+C77+C79</f>
        <v>0</v>
      </c>
      <c r="D74" s="23">
        <f>D75+D77+D79</f>
        <v>0</v>
      </c>
      <c r="E74" s="23">
        <f>E75+E77+E79</f>
        <v>0</v>
      </c>
      <c r="F74" s="23" t="e">
        <f t="shared" si="5"/>
        <v>#DIV/0!</v>
      </c>
    </row>
    <row r="75" spans="1:6">
      <c r="A75" s="20" t="s">
        <v>128</v>
      </c>
      <c r="B75" s="21" t="s">
        <v>129</v>
      </c>
      <c r="C75" s="22">
        <f>C76</f>
        <v>0</v>
      </c>
      <c r="D75" s="22">
        <f>D76</f>
        <v>0</v>
      </c>
      <c r="E75" s="22">
        <f>E76</f>
        <v>0</v>
      </c>
      <c r="F75" s="22" t="e">
        <f t="shared" si="5"/>
        <v>#DIV/0!</v>
      </c>
    </row>
    <row r="76" spans="1:6">
      <c r="A76" s="20" t="s">
        <v>130</v>
      </c>
      <c r="B76" s="21" t="s">
        <v>131</v>
      </c>
      <c r="C76" s="22">
        <v>0</v>
      </c>
      <c r="D76" s="22">
        <v>0</v>
      </c>
      <c r="E76" s="22">
        <v>0</v>
      </c>
      <c r="F76" s="22" t="e">
        <f t="shared" si="5"/>
        <v>#DIV/0!</v>
      </c>
    </row>
    <row r="77" spans="1:6" ht="25.5">
      <c r="A77" s="20" t="s">
        <v>132</v>
      </c>
      <c r="B77" s="21" t="s">
        <v>133</v>
      </c>
      <c r="C77" s="22">
        <f>C78</f>
        <v>0</v>
      </c>
      <c r="D77" s="22">
        <f>D78</f>
        <v>0</v>
      </c>
      <c r="E77" s="22">
        <f>E78</f>
        <v>0</v>
      </c>
      <c r="F77" s="22" t="e">
        <f t="shared" si="5"/>
        <v>#DIV/0!</v>
      </c>
    </row>
    <row r="78" spans="1:6" ht="38.25">
      <c r="A78" s="20" t="s">
        <v>134</v>
      </c>
      <c r="B78" s="21" t="s">
        <v>135</v>
      </c>
      <c r="C78" s="22">
        <v>0</v>
      </c>
      <c r="D78" s="22">
        <v>0</v>
      </c>
      <c r="E78" s="22">
        <v>0</v>
      </c>
      <c r="F78" s="22" t="e">
        <f t="shared" si="5"/>
        <v>#DIV/0!</v>
      </c>
    </row>
    <row r="79" spans="1:6">
      <c r="A79" s="20" t="s">
        <v>136</v>
      </c>
      <c r="B79" s="21" t="s">
        <v>137</v>
      </c>
      <c r="C79" s="22">
        <f>C80</f>
        <v>0</v>
      </c>
      <c r="D79" s="22">
        <f>D80</f>
        <v>0</v>
      </c>
      <c r="E79" s="22">
        <f>E80</f>
        <v>0</v>
      </c>
      <c r="F79" s="22" t="e">
        <f t="shared" si="5"/>
        <v>#DIV/0!</v>
      </c>
    </row>
    <row r="80" spans="1:6">
      <c r="A80" s="20" t="s">
        <v>138</v>
      </c>
      <c r="B80" s="21" t="s">
        <v>139</v>
      </c>
      <c r="C80" s="22">
        <v>0</v>
      </c>
      <c r="D80" s="22">
        <v>0</v>
      </c>
      <c r="E80" s="22">
        <v>0</v>
      </c>
      <c r="F80" s="22" t="e">
        <f t="shared" si="5"/>
        <v>#DIV/0!</v>
      </c>
    </row>
    <row r="81" spans="1:6" ht="25.5">
      <c r="A81" s="10" t="s">
        <v>140</v>
      </c>
      <c r="B81" s="15" t="s">
        <v>141</v>
      </c>
      <c r="C81" s="12">
        <f>C84+C86+C95+C97+C82+C92</f>
        <v>39162</v>
      </c>
      <c r="D81" s="12">
        <f t="shared" ref="D81:E81" si="6">D84+D86+D95+D97+D82+D92</f>
        <v>39162</v>
      </c>
      <c r="E81" s="12">
        <f t="shared" si="6"/>
        <v>38835.9</v>
      </c>
      <c r="F81" s="12">
        <f t="shared" si="5"/>
        <v>99.167305040600581</v>
      </c>
    </row>
    <row r="82" spans="1:6" ht="51">
      <c r="A82" s="29" t="s">
        <v>142</v>
      </c>
      <c r="B82" s="30" t="s">
        <v>143</v>
      </c>
      <c r="C82" s="12">
        <f>C83</f>
        <v>0</v>
      </c>
      <c r="D82" s="12">
        <f>D83</f>
        <v>0</v>
      </c>
      <c r="E82" s="12">
        <f>E83</f>
        <v>0</v>
      </c>
      <c r="F82" s="12"/>
    </row>
    <row r="83" spans="1:6" s="28" customFormat="1" ht="38.25">
      <c r="A83" s="33" t="s">
        <v>144</v>
      </c>
      <c r="B83" s="41" t="s">
        <v>145</v>
      </c>
      <c r="C83" s="22">
        <v>0</v>
      </c>
      <c r="D83" s="22">
        <v>0</v>
      </c>
      <c r="E83" s="22">
        <v>0</v>
      </c>
      <c r="F83" s="22"/>
    </row>
    <row r="84" spans="1:6">
      <c r="A84" s="10" t="s">
        <v>146</v>
      </c>
      <c r="B84" s="11" t="s">
        <v>147</v>
      </c>
      <c r="C84" s="12">
        <f>C85</f>
        <v>0</v>
      </c>
      <c r="D84" s="12">
        <f>D85</f>
        <v>0</v>
      </c>
      <c r="E84" s="12">
        <f>E85</f>
        <v>0</v>
      </c>
      <c r="F84" s="12" t="e">
        <f t="shared" ref="F84:F91" si="7">E84/D84*100</f>
        <v>#DIV/0!</v>
      </c>
    </row>
    <row r="85" spans="1:6" ht="25.5">
      <c r="A85" s="20" t="s">
        <v>148</v>
      </c>
      <c r="B85" s="21" t="s">
        <v>149</v>
      </c>
      <c r="C85" s="22"/>
      <c r="D85" s="22"/>
      <c r="E85" s="22"/>
      <c r="F85" s="22" t="e">
        <f t="shared" si="7"/>
        <v>#DIV/0!</v>
      </c>
    </row>
    <row r="86" spans="1:6" ht="51">
      <c r="A86" s="10" t="s">
        <v>150</v>
      </c>
      <c r="B86" s="11" t="s">
        <v>151</v>
      </c>
      <c r="C86" s="12">
        <f>C87+C90</f>
        <v>39162</v>
      </c>
      <c r="D86" s="12">
        <f>D87+D90</f>
        <v>39162</v>
      </c>
      <c r="E86" s="12">
        <f>E87+E90</f>
        <v>36472.600000000006</v>
      </c>
      <c r="F86" s="12">
        <f t="shared" si="7"/>
        <v>93.132628568510299</v>
      </c>
    </row>
    <row r="87" spans="1:6" ht="38.25">
      <c r="A87" s="35" t="s">
        <v>152</v>
      </c>
      <c r="B87" s="36" t="s">
        <v>153</v>
      </c>
      <c r="C87" s="23">
        <f>C88+C89</f>
        <v>36307</v>
      </c>
      <c r="D87" s="23">
        <f>D88+D89</f>
        <v>36307</v>
      </c>
      <c r="E87" s="23">
        <f>E88+E89</f>
        <v>33684.800000000003</v>
      </c>
      <c r="F87" s="23">
        <f t="shared" si="7"/>
        <v>92.777701269727615</v>
      </c>
    </row>
    <row r="88" spans="1:6" ht="63.75">
      <c r="A88" s="20" t="s">
        <v>283</v>
      </c>
      <c r="B88" s="21" t="s">
        <v>284</v>
      </c>
      <c r="C88" s="27">
        <v>34107</v>
      </c>
      <c r="D88" s="27">
        <v>34107</v>
      </c>
      <c r="E88" s="27">
        <v>31842.400000000001</v>
      </c>
      <c r="F88" s="27">
        <f t="shared" si="7"/>
        <v>93.360307268302705</v>
      </c>
    </row>
    <row r="89" spans="1:6" ht="51">
      <c r="A89" s="20" t="s">
        <v>285</v>
      </c>
      <c r="B89" s="21" t="s">
        <v>286</v>
      </c>
      <c r="C89" s="27">
        <v>2200</v>
      </c>
      <c r="D89" s="27">
        <v>2200</v>
      </c>
      <c r="E89" s="27">
        <v>1842.4</v>
      </c>
      <c r="F89" s="27">
        <f t="shared" si="7"/>
        <v>83.74545454545455</v>
      </c>
    </row>
    <row r="90" spans="1:6" ht="51">
      <c r="A90" s="35" t="s">
        <v>154</v>
      </c>
      <c r="B90" s="36" t="s">
        <v>155</v>
      </c>
      <c r="C90" s="23">
        <f>C91</f>
        <v>2855</v>
      </c>
      <c r="D90" s="23">
        <f>D91</f>
        <v>2855</v>
      </c>
      <c r="E90" s="23">
        <f>E91</f>
        <v>2787.8</v>
      </c>
      <c r="F90" s="23">
        <f t="shared" si="7"/>
        <v>97.646234676007012</v>
      </c>
    </row>
    <row r="91" spans="1:6" ht="38.25">
      <c r="A91" s="20" t="s">
        <v>287</v>
      </c>
      <c r="B91" s="21" t="s">
        <v>288</v>
      </c>
      <c r="C91" s="22">
        <v>2855</v>
      </c>
      <c r="D91" s="22">
        <v>2855</v>
      </c>
      <c r="E91" s="22">
        <v>2787.8</v>
      </c>
      <c r="F91" s="22">
        <f t="shared" si="7"/>
        <v>97.646234676007012</v>
      </c>
    </row>
    <row r="92" spans="1:6" s="31" customFormat="1" ht="25.5">
      <c r="A92" s="10" t="s">
        <v>156</v>
      </c>
      <c r="B92" s="11" t="s">
        <v>157</v>
      </c>
      <c r="C92" s="12">
        <f>C93</f>
        <v>0</v>
      </c>
      <c r="D92" s="12">
        <f t="shared" ref="D92:E92" si="8">D93</f>
        <v>0</v>
      </c>
      <c r="E92" s="12">
        <f t="shared" si="8"/>
        <v>2313.1999999999998</v>
      </c>
      <c r="F92" s="12"/>
    </row>
    <row r="93" spans="1:6" s="24" customFormat="1" ht="25.5">
      <c r="A93" s="35" t="s">
        <v>158</v>
      </c>
      <c r="B93" s="36" t="s">
        <v>159</v>
      </c>
      <c r="C93" s="23">
        <f>C94</f>
        <v>0</v>
      </c>
      <c r="D93" s="23">
        <f>D94</f>
        <v>0</v>
      </c>
      <c r="E93" s="23">
        <f>E94</f>
        <v>2313.1999999999998</v>
      </c>
      <c r="F93" s="23"/>
    </row>
    <row r="94" spans="1:6" ht="63.75">
      <c r="A94" s="20" t="s">
        <v>289</v>
      </c>
      <c r="B94" s="21" t="s">
        <v>348</v>
      </c>
      <c r="C94" s="22">
        <v>0</v>
      </c>
      <c r="D94" s="22">
        <v>0</v>
      </c>
      <c r="E94" s="22">
        <v>2313.1999999999998</v>
      </c>
      <c r="F94" s="22"/>
    </row>
    <row r="95" spans="1:6" ht="51">
      <c r="A95" s="42" t="s">
        <v>160</v>
      </c>
      <c r="B95" s="39" t="s">
        <v>161</v>
      </c>
      <c r="C95" s="22">
        <f>C96</f>
        <v>0</v>
      </c>
      <c r="D95" s="22">
        <f>D96</f>
        <v>0</v>
      </c>
      <c r="E95" s="22">
        <f>E96</f>
        <v>0</v>
      </c>
      <c r="F95" s="22" t="e">
        <f>E95/D95*100</f>
        <v>#DIV/0!</v>
      </c>
    </row>
    <row r="96" spans="1:6" ht="51">
      <c r="A96" s="43" t="s">
        <v>162</v>
      </c>
      <c r="B96" s="21" t="s">
        <v>163</v>
      </c>
      <c r="C96" s="22">
        <v>0</v>
      </c>
      <c r="D96" s="22">
        <v>0</v>
      </c>
      <c r="E96" s="22">
        <v>0</v>
      </c>
      <c r="F96" s="22" t="e">
        <f>E96/D96*100</f>
        <v>#DIV/0!</v>
      </c>
    </row>
    <row r="97" spans="1:6" ht="51">
      <c r="A97" s="10" t="s">
        <v>164</v>
      </c>
      <c r="B97" s="39" t="s">
        <v>165</v>
      </c>
      <c r="C97" s="12">
        <f>C100+C98</f>
        <v>0</v>
      </c>
      <c r="D97" s="12">
        <f>D100+D98</f>
        <v>0</v>
      </c>
      <c r="E97" s="12">
        <f>E100+E98</f>
        <v>50.1</v>
      </c>
      <c r="F97" s="12"/>
    </row>
    <row r="98" spans="1:6" ht="25.5">
      <c r="A98" s="35" t="s">
        <v>166</v>
      </c>
      <c r="B98" s="18" t="s">
        <v>167</v>
      </c>
      <c r="C98" s="23">
        <f>C99</f>
        <v>0</v>
      </c>
      <c r="D98" s="23">
        <f>D99</f>
        <v>0</v>
      </c>
      <c r="E98" s="23">
        <f>E99</f>
        <v>0</v>
      </c>
      <c r="F98" s="23" t="e">
        <f>E98/D98*100</f>
        <v>#DIV/0!</v>
      </c>
    </row>
    <row r="99" spans="1:6" ht="25.5">
      <c r="A99" s="20" t="s">
        <v>168</v>
      </c>
      <c r="B99" s="26" t="s">
        <v>169</v>
      </c>
      <c r="C99" s="22">
        <v>0</v>
      </c>
      <c r="D99" s="22">
        <v>0</v>
      </c>
      <c r="E99" s="22">
        <v>0</v>
      </c>
      <c r="F99" s="22" t="e">
        <f>E99/D99*100</f>
        <v>#DIV/0!</v>
      </c>
    </row>
    <row r="100" spans="1:6" ht="51">
      <c r="A100" s="44" t="s">
        <v>170</v>
      </c>
      <c r="B100" s="18" t="s">
        <v>171</v>
      </c>
      <c r="C100" s="19">
        <f>C101</f>
        <v>0</v>
      </c>
      <c r="D100" s="19">
        <f>D101</f>
        <v>0</v>
      </c>
      <c r="E100" s="19">
        <f>E101</f>
        <v>50.1</v>
      </c>
      <c r="F100" s="19"/>
    </row>
    <row r="101" spans="1:6" ht="51">
      <c r="A101" s="45" t="s">
        <v>290</v>
      </c>
      <c r="B101" s="46" t="s">
        <v>291</v>
      </c>
      <c r="C101" s="27">
        <v>0</v>
      </c>
      <c r="D101" s="27">
        <v>0</v>
      </c>
      <c r="E101" s="27">
        <v>50.1</v>
      </c>
      <c r="F101" s="27"/>
    </row>
    <row r="102" spans="1:6">
      <c r="A102" s="10" t="s">
        <v>172</v>
      </c>
      <c r="B102" s="15" t="s">
        <v>173</v>
      </c>
      <c r="C102" s="12">
        <f>C103</f>
        <v>124</v>
      </c>
      <c r="D102" s="12">
        <f t="shared" ref="D102:E102" si="9">D103</f>
        <v>124</v>
      </c>
      <c r="E102" s="12">
        <f t="shared" si="9"/>
        <v>212.2</v>
      </c>
      <c r="F102" s="12">
        <f>E102/D102*100</f>
        <v>171.12903225806451</v>
      </c>
    </row>
    <row r="103" spans="1:6" s="31" customFormat="1">
      <c r="A103" s="47" t="s">
        <v>174</v>
      </c>
      <c r="B103" s="48" t="s">
        <v>175</v>
      </c>
      <c r="C103" s="12">
        <f>C104+C105+C106+C107+C109+C110</f>
        <v>124</v>
      </c>
      <c r="D103" s="12">
        <f>D104+D105+D106+D107+D109+D110</f>
        <v>124</v>
      </c>
      <c r="E103" s="12">
        <f>E104+E105+E106+E107+E110</f>
        <v>212.2</v>
      </c>
      <c r="F103" s="12">
        <f>E103/D103*100</f>
        <v>171.12903225806451</v>
      </c>
    </row>
    <row r="104" spans="1:6" ht="38.25">
      <c r="A104" s="45" t="s">
        <v>176</v>
      </c>
      <c r="B104" s="46" t="s">
        <v>177</v>
      </c>
      <c r="C104" s="27">
        <v>37</v>
      </c>
      <c r="D104" s="27">
        <v>37</v>
      </c>
      <c r="E104" s="27">
        <v>165</v>
      </c>
      <c r="F104" s="27">
        <f>E104/D104*100</f>
        <v>445.94594594594594</v>
      </c>
    </row>
    <row r="105" spans="1:6" ht="38.25">
      <c r="A105" s="45" t="s">
        <v>178</v>
      </c>
      <c r="B105" s="46" t="s">
        <v>179</v>
      </c>
      <c r="C105" s="27">
        <v>0</v>
      </c>
      <c r="D105" s="27">
        <v>0</v>
      </c>
      <c r="E105" s="27">
        <v>0</v>
      </c>
      <c r="F105" s="27"/>
    </row>
    <row r="106" spans="1:6" ht="38.25">
      <c r="A106" s="45" t="s">
        <v>180</v>
      </c>
      <c r="B106" s="46" t="s">
        <v>181</v>
      </c>
      <c r="C106" s="27">
        <v>0</v>
      </c>
      <c r="D106" s="27">
        <v>0</v>
      </c>
      <c r="E106" s="27">
        <v>-350.1</v>
      </c>
      <c r="F106" s="27"/>
    </row>
    <row r="107" spans="1:6">
      <c r="A107" s="45" t="s">
        <v>182</v>
      </c>
      <c r="B107" s="46" t="s">
        <v>183</v>
      </c>
      <c r="C107" s="27">
        <f>C108</f>
        <v>87</v>
      </c>
      <c r="D107" s="27">
        <f>D108</f>
        <v>87</v>
      </c>
      <c r="E107" s="27">
        <f>E108+E109</f>
        <v>187.60000000000002</v>
      </c>
      <c r="F107" s="27">
        <f>E107/D107*100</f>
        <v>215.63218390804599</v>
      </c>
    </row>
    <row r="108" spans="1:6" ht="38.25">
      <c r="A108" s="45" t="s">
        <v>184</v>
      </c>
      <c r="B108" s="46" t="s">
        <v>185</v>
      </c>
      <c r="C108" s="27">
        <v>87</v>
      </c>
      <c r="D108" s="27">
        <v>87</v>
      </c>
      <c r="E108" s="27">
        <v>158.80000000000001</v>
      </c>
      <c r="F108" s="27">
        <f>E108/D108*100</f>
        <v>182.52873563218392</v>
      </c>
    </row>
    <row r="109" spans="1:6" ht="38.25">
      <c r="A109" s="45" t="s">
        <v>292</v>
      </c>
      <c r="B109" s="46" t="s">
        <v>293</v>
      </c>
      <c r="C109" s="27">
        <v>0</v>
      </c>
      <c r="D109" s="27">
        <v>0</v>
      </c>
      <c r="E109" s="27">
        <v>28.8</v>
      </c>
      <c r="F109" s="27"/>
    </row>
    <row r="110" spans="1:6" ht="51">
      <c r="A110" s="45" t="s">
        <v>186</v>
      </c>
      <c r="B110" s="46" t="s">
        <v>187</v>
      </c>
      <c r="C110" s="27">
        <v>0</v>
      </c>
      <c r="D110" s="27">
        <v>0</v>
      </c>
      <c r="E110" s="27">
        <v>209.7</v>
      </c>
      <c r="F110" s="27"/>
    </row>
    <row r="111" spans="1:6" s="24" customFormat="1" ht="25.5">
      <c r="A111" s="10" t="s">
        <v>188</v>
      </c>
      <c r="B111" s="11" t="s">
        <v>189</v>
      </c>
      <c r="C111" s="12">
        <f>C112+C114</f>
        <v>1470</v>
      </c>
      <c r="D111" s="12">
        <f>D112+D114</f>
        <v>1504</v>
      </c>
      <c r="E111" s="12">
        <f>E112+E114</f>
        <v>1648</v>
      </c>
      <c r="F111" s="12">
        <f>E111/D111*100</f>
        <v>109.57446808510637</v>
      </c>
    </row>
    <row r="112" spans="1:6" s="31" customFormat="1">
      <c r="A112" s="38" t="s">
        <v>190</v>
      </c>
      <c r="B112" s="39" t="s">
        <v>191</v>
      </c>
      <c r="C112" s="12">
        <f>C113</f>
        <v>1470</v>
      </c>
      <c r="D112" s="12">
        <f>D113</f>
        <v>1504</v>
      </c>
      <c r="E112" s="12">
        <f>E113</f>
        <v>1363.2</v>
      </c>
      <c r="F112" s="12">
        <f>E112/D112*100</f>
        <v>90.638297872340416</v>
      </c>
    </row>
    <row r="113" spans="1:6" ht="25.5">
      <c r="A113" s="20" t="s">
        <v>294</v>
      </c>
      <c r="B113" s="21" t="s">
        <v>295</v>
      </c>
      <c r="C113" s="22">
        <v>1470</v>
      </c>
      <c r="D113" s="22">
        <v>1504</v>
      </c>
      <c r="E113" s="22">
        <v>1363.2</v>
      </c>
      <c r="F113" s="22">
        <f>E113/D113*100</f>
        <v>90.638297872340416</v>
      </c>
    </row>
    <row r="114" spans="1:6" s="31" customFormat="1">
      <c r="A114" s="38" t="s">
        <v>192</v>
      </c>
      <c r="B114" s="39" t="s">
        <v>193</v>
      </c>
      <c r="C114" s="12">
        <f t="shared" ref="C114:E115" si="10">C115</f>
        <v>0</v>
      </c>
      <c r="D114" s="12">
        <f t="shared" si="10"/>
        <v>0</v>
      </c>
      <c r="E114" s="12">
        <f t="shared" si="10"/>
        <v>284.8</v>
      </c>
      <c r="F114" s="12"/>
    </row>
    <row r="115" spans="1:6" s="24" customFormat="1">
      <c r="A115" s="35" t="s">
        <v>194</v>
      </c>
      <c r="B115" s="36" t="s">
        <v>195</v>
      </c>
      <c r="C115" s="23">
        <f t="shared" si="10"/>
        <v>0</v>
      </c>
      <c r="D115" s="23">
        <f t="shared" si="10"/>
        <v>0</v>
      </c>
      <c r="E115" s="23">
        <f t="shared" si="10"/>
        <v>284.8</v>
      </c>
      <c r="F115" s="23"/>
    </row>
    <row r="116" spans="1:6">
      <c r="A116" s="20" t="s">
        <v>296</v>
      </c>
      <c r="B116" s="21" t="s">
        <v>297</v>
      </c>
      <c r="C116" s="22">
        <v>0</v>
      </c>
      <c r="D116" s="22">
        <v>0</v>
      </c>
      <c r="E116" s="22">
        <v>284.8</v>
      </c>
      <c r="F116" s="22"/>
    </row>
    <row r="117" spans="1:6">
      <c r="A117" s="10" t="s">
        <v>196</v>
      </c>
      <c r="B117" s="15" t="s">
        <v>197</v>
      </c>
      <c r="C117" s="12">
        <f>C118+C123+C129</f>
        <v>2450</v>
      </c>
      <c r="D117" s="12">
        <f>D118+D123+D129</f>
        <v>2450</v>
      </c>
      <c r="E117" s="12">
        <f>E118+E123+E129</f>
        <v>2020.6000000000001</v>
      </c>
      <c r="F117" s="12">
        <f>E117/D117*100</f>
        <v>82.473469387755102</v>
      </c>
    </row>
    <row r="118" spans="1:6" s="31" customFormat="1" ht="51">
      <c r="A118" s="14" t="s">
        <v>198</v>
      </c>
      <c r="B118" s="15" t="s">
        <v>199</v>
      </c>
      <c r="C118" s="12">
        <f>C119+C121</f>
        <v>0</v>
      </c>
      <c r="D118" s="12">
        <f t="shared" ref="D118" si="11">D119+D121</f>
        <v>0</v>
      </c>
      <c r="E118" s="12">
        <f>E119+E121</f>
        <v>356</v>
      </c>
      <c r="F118" s="12"/>
    </row>
    <row r="119" spans="1:6" s="24" customFormat="1" ht="63.75">
      <c r="A119" s="50" t="s">
        <v>298</v>
      </c>
      <c r="B119" s="51" t="s">
        <v>299</v>
      </c>
      <c r="C119" s="23">
        <v>0</v>
      </c>
      <c r="D119" s="23">
        <f>D120</f>
        <v>0</v>
      </c>
      <c r="E119" s="23">
        <f>E120</f>
        <v>340.5</v>
      </c>
      <c r="F119" s="23"/>
    </row>
    <row r="120" spans="1:6" ht="63.75">
      <c r="A120" s="43" t="s">
        <v>300</v>
      </c>
      <c r="B120" s="49" t="s">
        <v>349</v>
      </c>
      <c r="C120" s="22">
        <v>0</v>
      </c>
      <c r="D120" s="22">
        <v>0</v>
      </c>
      <c r="E120" s="22">
        <v>340.5</v>
      </c>
      <c r="F120" s="23"/>
    </row>
    <row r="121" spans="1:6" ht="63.75">
      <c r="A121" s="67" t="s">
        <v>360</v>
      </c>
      <c r="B121" s="49" t="s">
        <v>361</v>
      </c>
      <c r="C121" s="19">
        <f>C122</f>
        <v>0</v>
      </c>
      <c r="D121" s="19">
        <f>D122</f>
        <v>0</v>
      </c>
      <c r="E121" s="19">
        <f>E122</f>
        <v>15.5</v>
      </c>
      <c r="F121" s="19"/>
    </row>
    <row r="122" spans="1:6" ht="51">
      <c r="A122" s="66" t="s">
        <v>358</v>
      </c>
      <c r="B122" s="41" t="s">
        <v>359</v>
      </c>
      <c r="C122" s="22">
        <v>0</v>
      </c>
      <c r="D122" s="22">
        <v>0</v>
      </c>
      <c r="E122" s="22">
        <v>15.5</v>
      </c>
      <c r="F122" s="23"/>
    </row>
    <row r="123" spans="1:6" s="31" customFormat="1" ht="25.5">
      <c r="A123" s="52" t="s">
        <v>200</v>
      </c>
      <c r="B123" s="53" t="s">
        <v>201</v>
      </c>
      <c r="C123" s="40">
        <f>C124</f>
        <v>2450</v>
      </c>
      <c r="D123" s="40">
        <f>D124</f>
        <v>2450</v>
      </c>
      <c r="E123" s="40">
        <f>E124+E127</f>
        <v>1517.9</v>
      </c>
      <c r="F123" s="40">
        <f>E123/D123*100</f>
        <v>61.955102040816335</v>
      </c>
    </row>
    <row r="124" spans="1:6" s="24" customFormat="1" ht="25.5">
      <c r="A124" s="44" t="s">
        <v>202</v>
      </c>
      <c r="B124" s="54" t="s">
        <v>203</v>
      </c>
      <c r="C124" s="23">
        <f>C125+C126</f>
        <v>2450</v>
      </c>
      <c r="D124" s="23">
        <f>D125+D126</f>
        <v>2450</v>
      </c>
      <c r="E124" s="23">
        <f>E125+E126</f>
        <v>981.69999999999993</v>
      </c>
      <c r="F124" s="23">
        <f>E124/D124*100</f>
        <v>40.069387755102035</v>
      </c>
    </row>
    <row r="125" spans="1:6" ht="38.25">
      <c r="A125" s="55" t="s">
        <v>301</v>
      </c>
      <c r="B125" s="49" t="s">
        <v>302</v>
      </c>
      <c r="C125" s="22">
        <v>1350</v>
      </c>
      <c r="D125" s="22">
        <v>1350</v>
      </c>
      <c r="E125" s="22">
        <v>182.4</v>
      </c>
      <c r="F125" s="22">
        <f>E125/D125*100</f>
        <v>13.511111111111113</v>
      </c>
    </row>
    <row r="126" spans="1:6" ht="38.25">
      <c r="A126" s="55" t="s">
        <v>303</v>
      </c>
      <c r="B126" s="56" t="s">
        <v>304</v>
      </c>
      <c r="C126" s="22">
        <v>1100</v>
      </c>
      <c r="D126" s="22">
        <v>1100</v>
      </c>
      <c r="E126" s="22">
        <v>799.3</v>
      </c>
      <c r="F126" s="22">
        <f>E126/D126*100</f>
        <v>72.663636363636357</v>
      </c>
    </row>
    <row r="127" spans="1:6" ht="38.25">
      <c r="A127" s="68" t="s">
        <v>362</v>
      </c>
      <c r="B127" s="56" t="s">
        <v>363</v>
      </c>
      <c r="C127" s="19">
        <f>C128</f>
        <v>0</v>
      </c>
      <c r="D127" s="19">
        <f t="shared" ref="D127:E127" si="12">D128</f>
        <v>0</v>
      </c>
      <c r="E127" s="19">
        <f t="shared" si="12"/>
        <v>536.20000000000005</v>
      </c>
      <c r="F127" s="22"/>
    </row>
    <row r="128" spans="1:6" ht="38.25">
      <c r="A128" s="68" t="s">
        <v>364</v>
      </c>
      <c r="B128" s="56" t="s">
        <v>365</v>
      </c>
      <c r="C128" s="22">
        <v>0</v>
      </c>
      <c r="D128" s="22">
        <v>0</v>
      </c>
      <c r="E128" s="22">
        <v>536.20000000000005</v>
      </c>
      <c r="F128" s="22"/>
    </row>
    <row r="129" spans="1:6" ht="51">
      <c r="A129" s="52" t="s">
        <v>204</v>
      </c>
      <c r="B129" s="53" t="s">
        <v>205</v>
      </c>
      <c r="C129" s="40">
        <f>C130</f>
        <v>0</v>
      </c>
      <c r="D129" s="40">
        <f>D130</f>
        <v>0</v>
      </c>
      <c r="E129" s="40">
        <f>E130</f>
        <v>146.69999999999999</v>
      </c>
      <c r="F129" s="40"/>
    </row>
    <row r="130" spans="1:6" s="24" customFormat="1" ht="51">
      <c r="A130" s="44" t="s">
        <v>206</v>
      </c>
      <c r="B130" s="51" t="s">
        <v>207</v>
      </c>
      <c r="C130" s="23">
        <f>C131</f>
        <v>0</v>
      </c>
      <c r="D130" s="23">
        <f>D131</f>
        <v>0</v>
      </c>
      <c r="E130" s="23">
        <f>E131+E132</f>
        <v>146.69999999999999</v>
      </c>
      <c r="F130" s="22"/>
    </row>
    <row r="131" spans="1:6" ht="51">
      <c r="A131" s="55" t="s">
        <v>305</v>
      </c>
      <c r="B131" s="49" t="s">
        <v>306</v>
      </c>
      <c r="C131" s="22">
        <v>0</v>
      </c>
      <c r="D131" s="22">
        <v>0</v>
      </c>
      <c r="E131" s="22">
        <v>54.3</v>
      </c>
      <c r="F131" s="22"/>
    </row>
    <row r="132" spans="1:6" ht="51">
      <c r="A132" s="55" t="s">
        <v>307</v>
      </c>
      <c r="B132" s="49" t="s">
        <v>308</v>
      </c>
      <c r="C132" s="22">
        <v>0</v>
      </c>
      <c r="D132" s="22">
        <v>0</v>
      </c>
      <c r="E132" s="22">
        <v>92.4</v>
      </c>
      <c r="F132" s="22"/>
    </row>
    <row r="133" spans="1:6">
      <c r="A133" s="10" t="s">
        <v>208</v>
      </c>
      <c r="B133" s="15" t="s">
        <v>209</v>
      </c>
      <c r="C133" s="12">
        <f>C134+C137+C139+C141+C151+C146+C144</f>
        <v>500</v>
      </c>
      <c r="D133" s="12">
        <f>D134+D137+D139+D141+D151+D146+D144</f>
        <v>5000</v>
      </c>
      <c r="E133" s="12">
        <f>E134+E137+E139+E141+E151+E146+E144+E142+E149</f>
        <v>5721.4000000000005</v>
      </c>
      <c r="F133" s="12">
        <f>E133/D133*100</f>
        <v>114.42800000000003</v>
      </c>
    </row>
    <row r="134" spans="1:6" s="31" customFormat="1">
      <c r="A134" s="38" t="s">
        <v>210</v>
      </c>
      <c r="B134" s="53" t="s">
        <v>211</v>
      </c>
      <c r="C134" s="40">
        <f>C135</f>
        <v>0</v>
      </c>
      <c r="D134" s="40">
        <f>D135</f>
        <v>0</v>
      </c>
      <c r="E134" s="40">
        <f>E135+E136</f>
        <v>2</v>
      </c>
      <c r="F134" s="40"/>
    </row>
    <row r="135" spans="1:6" ht="63.75">
      <c r="A135" s="25" t="s">
        <v>212</v>
      </c>
      <c r="B135" s="49" t="s">
        <v>213</v>
      </c>
      <c r="C135" s="27">
        <v>0</v>
      </c>
      <c r="D135" s="27">
        <v>0</v>
      </c>
      <c r="E135" s="27">
        <v>1.5</v>
      </c>
      <c r="F135" s="27"/>
    </row>
    <row r="136" spans="1:6" ht="63.75">
      <c r="A136" s="69" t="s">
        <v>366</v>
      </c>
      <c r="B136" s="49" t="s">
        <v>367</v>
      </c>
      <c r="C136" s="27">
        <v>0</v>
      </c>
      <c r="D136" s="27">
        <v>0</v>
      </c>
      <c r="E136" s="27">
        <v>0.5</v>
      </c>
      <c r="F136" s="27"/>
    </row>
    <row r="137" spans="1:6" s="61" customFormat="1" ht="38.25">
      <c r="A137" s="59" t="s">
        <v>214</v>
      </c>
      <c r="B137" s="60" t="s">
        <v>215</v>
      </c>
      <c r="C137" s="40">
        <f>C138</f>
        <v>0</v>
      </c>
      <c r="D137" s="40">
        <f>D138</f>
        <v>0</v>
      </c>
      <c r="E137" s="40">
        <f>E138</f>
        <v>183</v>
      </c>
      <c r="F137" s="40"/>
    </row>
    <row r="138" spans="1:6" s="64" customFormat="1" ht="63.75">
      <c r="A138" s="62" t="s">
        <v>216</v>
      </c>
      <c r="B138" s="63" t="s">
        <v>217</v>
      </c>
      <c r="C138" s="27">
        <v>0</v>
      </c>
      <c r="D138" s="27">
        <v>0</v>
      </c>
      <c r="E138" s="27">
        <v>183</v>
      </c>
      <c r="F138" s="27"/>
    </row>
    <row r="139" spans="1:6" s="31" customFormat="1" ht="63.75">
      <c r="A139" s="38" t="s">
        <v>218</v>
      </c>
      <c r="B139" s="53" t="s">
        <v>219</v>
      </c>
      <c r="C139" s="40">
        <f>C140</f>
        <v>0</v>
      </c>
      <c r="D139" s="40">
        <f t="shared" ref="D139:E139" si="13">D140</f>
        <v>0</v>
      </c>
      <c r="E139" s="40">
        <f t="shared" si="13"/>
        <v>1.8</v>
      </c>
      <c r="F139" s="40"/>
    </row>
    <row r="140" spans="1:6" ht="25.5">
      <c r="A140" s="25" t="s">
        <v>220</v>
      </c>
      <c r="B140" s="56" t="s">
        <v>221</v>
      </c>
      <c r="C140" s="27">
        <v>0</v>
      </c>
      <c r="D140" s="27">
        <v>0</v>
      </c>
      <c r="E140" s="27">
        <v>1.8</v>
      </c>
      <c r="F140" s="27"/>
    </row>
    <row r="141" spans="1:6" s="31" customFormat="1" ht="63.75">
      <c r="A141" s="38" t="s">
        <v>222</v>
      </c>
      <c r="B141" s="53" t="s">
        <v>223</v>
      </c>
      <c r="C141" s="40">
        <v>0</v>
      </c>
      <c r="D141" s="40">
        <v>0</v>
      </c>
      <c r="E141" s="40">
        <v>0.4</v>
      </c>
      <c r="F141" s="40"/>
    </row>
    <row r="142" spans="1:6" s="31" customFormat="1" ht="51">
      <c r="A142" s="70" t="s">
        <v>368</v>
      </c>
      <c r="B142" s="53" t="s">
        <v>369</v>
      </c>
      <c r="C142" s="40">
        <f>C143</f>
        <v>0</v>
      </c>
      <c r="D142" s="40">
        <f>D143</f>
        <v>0</v>
      </c>
      <c r="E142" s="40">
        <f>E143</f>
        <v>3</v>
      </c>
      <c r="F142" s="40"/>
    </row>
    <row r="143" spans="1:6" s="31" customFormat="1" ht="63.75">
      <c r="A143" s="69" t="s">
        <v>370</v>
      </c>
      <c r="B143" s="56" t="s">
        <v>371</v>
      </c>
      <c r="C143" s="27">
        <v>0</v>
      </c>
      <c r="D143" s="27">
        <v>0</v>
      </c>
      <c r="E143" s="27">
        <v>3</v>
      </c>
      <c r="F143" s="40"/>
    </row>
    <row r="144" spans="1:6" s="31" customFormat="1">
      <c r="A144" s="38" t="s">
        <v>224</v>
      </c>
      <c r="B144" s="53" t="s">
        <v>225</v>
      </c>
      <c r="C144" s="40">
        <f>C145</f>
        <v>0</v>
      </c>
      <c r="D144" s="40">
        <f t="shared" ref="D144" si="14">D145</f>
        <v>4500</v>
      </c>
      <c r="E144" s="40">
        <f>E145</f>
        <v>5054.1000000000004</v>
      </c>
      <c r="F144" s="40">
        <f>E144/D144*100</f>
        <v>112.31333333333333</v>
      </c>
    </row>
    <row r="145" spans="1:6" ht="25.5">
      <c r="A145" s="25" t="s">
        <v>309</v>
      </c>
      <c r="B145" s="56" t="s">
        <v>310</v>
      </c>
      <c r="C145" s="27">
        <v>0</v>
      </c>
      <c r="D145" s="27">
        <v>4500</v>
      </c>
      <c r="E145" s="27">
        <v>5054.1000000000004</v>
      </c>
      <c r="F145" s="27">
        <f>E145/D145*100</f>
        <v>112.31333333333333</v>
      </c>
    </row>
    <row r="146" spans="1:6" s="31" customFormat="1" ht="38.25">
      <c r="A146" s="38" t="s">
        <v>226</v>
      </c>
      <c r="B146" s="53" t="s">
        <v>227</v>
      </c>
      <c r="C146" s="40">
        <f>C147+C148</f>
        <v>0</v>
      </c>
      <c r="D146" s="40">
        <f>D147+D148</f>
        <v>0</v>
      </c>
      <c r="E146" s="40">
        <f>E147+E148</f>
        <v>71.099999999999994</v>
      </c>
      <c r="F146" s="40"/>
    </row>
    <row r="147" spans="1:6" s="31" customFormat="1" ht="38.25">
      <c r="A147" s="38" t="s">
        <v>226</v>
      </c>
      <c r="B147" s="56" t="s">
        <v>228</v>
      </c>
      <c r="C147" s="27">
        <v>0</v>
      </c>
      <c r="D147" s="27">
        <v>0</v>
      </c>
      <c r="E147" s="27">
        <v>68.099999999999994</v>
      </c>
      <c r="F147" s="40"/>
    </row>
    <row r="148" spans="1:6" s="31" customFormat="1" ht="63.75">
      <c r="A148" s="38" t="s">
        <v>229</v>
      </c>
      <c r="B148" s="56" t="s">
        <v>230</v>
      </c>
      <c r="C148" s="27">
        <v>0</v>
      </c>
      <c r="D148" s="27">
        <v>0</v>
      </c>
      <c r="E148" s="27">
        <v>3</v>
      </c>
      <c r="F148" s="27"/>
    </row>
    <row r="149" spans="1:6" s="31" customFormat="1" ht="51">
      <c r="A149" s="70" t="s">
        <v>372</v>
      </c>
      <c r="B149" s="53" t="s">
        <v>373</v>
      </c>
      <c r="C149" s="40">
        <f>C150</f>
        <v>0</v>
      </c>
      <c r="D149" s="40">
        <f t="shared" ref="D149:E149" si="15">D150</f>
        <v>0</v>
      </c>
      <c r="E149" s="40">
        <f t="shared" si="15"/>
        <v>37.5</v>
      </c>
      <c r="F149" s="27"/>
    </row>
    <row r="150" spans="1:6" s="31" customFormat="1" ht="63.75">
      <c r="A150" s="69" t="s">
        <v>380</v>
      </c>
      <c r="B150" s="56" t="s">
        <v>374</v>
      </c>
      <c r="C150" s="27">
        <v>0</v>
      </c>
      <c r="D150" s="27">
        <v>0</v>
      </c>
      <c r="E150" s="27">
        <v>37.5</v>
      </c>
      <c r="F150" s="27"/>
    </row>
    <row r="151" spans="1:6" s="31" customFormat="1" ht="25.5">
      <c r="A151" s="38" t="s">
        <v>231</v>
      </c>
      <c r="B151" s="53" t="s">
        <v>232</v>
      </c>
      <c r="C151" s="40">
        <f>SUM(C152:C153)</f>
        <v>500</v>
      </c>
      <c r="D151" s="40">
        <f>SUM(D152:D153)</f>
        <v>500</v>
      </c>
      <c r="E151" s="40">
        <f>SUM(E152:E153)</f>
        <v>368.5</v>
      </c>
      <c r="F151" s="40">
        <f>E151/D151*100</f>
        <v>73.7</v>
      </c>
    </row>
    <row r="152" spans="1:6" ht="25.5">
      <c r="A152" s="25" t="s">
        <v>311</v>
      </c>
      <c r="B152" s="56" t="s">
        <v>313</v>
      </c>
      <c r="C152" s="27">
        <v>500</v>
      </c>
      <c r="D152" s="27">
        <v>500</v>
      </c>
      <c r="E152" s="27">
        <v>180.9</v>
      </c>
      <c r="F152" s="27">
        <f>E152/D152*100</f>
        <v>36.18</v>
      </c>
    </row>
    <row r="153" spans="1:6" ht="51">
      <c r="A153" s="25" t="s">
        <v>312</v>
      </c>
      <c r="B153" s="56" t="s">
        <v>379</v>
      </c>
      <c r="C153" s="27">
        <v>0</v>
      </c>
      <c r="D153" s="27">
        <v>0</v>
      </c>
      <c r="E153" s="27">
        <v>187.6</v>
      </c>
      <c r="F153" s="27"/>
    </row>
    <row r="154" spans="1:6">
      <c r="A154" s="10" t="s">
        <v>233</v>
      </c>
      <c r="B154" s="11" t="s">
        <v>234</v>
      </c>
      <c r="C154" s="12">
        <f t="shared" ref="C154:E155" si="16">C155</f>
        <v>0</v>
      </c>
      <c r="D154" s="12">
        <f t="shared" si="16"/>
        <v>0</v>
      </c>
      <c r="E154" s="12">
        <f t="shared" si="16"/>
        <v>15.2</v>
      </c>
      <c r="F154" s="27"/>
    </row>
    <row r="155" spans="1:6" s="31" customFormat="1">
      <c r="A155" s="10" t="s">
        <v>235</v>
      </c>
      <c r="B155" s="11" t="s">
        <v>236</v>
      </c>
      <c r="C155" s="12">
        <f t="shared" si="16"/>
        <v>0</v>
      </c>
      <c r="D155" s="12">
        <f t="shared" si="16"/>
        <v>0</v>
      </c>
      <c r="E155" s="12">
        <f t="shared" si="16"/>
        <v>15.2</v>
      </c>
      <c r="F155" s="27"/>
    </row>
    <row r="156" spans="1:6">
      <c r="A156" s="20" t="s">
        <v>237</v>
      </c>
      <c r="B156" s="21" t="s">
        <v>314</v>
      </c>
      <c r="C156" s="22">
        <v>0</v>
      </c>
      <c r="D156" s="22">
        <v>0</v>
      </c>
      <c r="E156" s="22">
        <v>15.2</v>
      </c>
      <c r="F156" s="27"/>
    </row>
    <row r="157" spans="1:6">
      <c r="A157" s="10" t="s">
        <v>238</v>
      </c>
      <c r="B157" s="15" t="s">
        <v>239</v>
      </c>
      <c r="C157" s="12">
        <f>C158+C187+C195+C190</f>
        <v>166797.5</v>
      </c>
      <c r="D157" s="12">
        <f>D158+D187+D195+D190</f>
        <v>248792.60000000003</v>
      </c>
      <c r="E157" s="12">
        <f>E158+E187+E195+E190</f>
        <v>244712.2</v>
      </c>
      <c r="F157" s="12">
        <f t="shared" ref="F157:F164" si="17">E157/D157*100</f>
        <v>98.35991906511687</v>
      </c>
    </row>
    <row r="158" spans="1:6" ht="25.5">
      <c r="A158" s="42" t="s">
        <v>240</v>
      </c>
      <c r="B158" s="11" t="s">
        <v>241</v>
      </c>
      <c r="C158" s="12">
        <f>C159+C164+C173+C184</f>
        <v>166797.5</v>
      </c>
      <c r="D158" s="12">
        <f>D159+D164+D173+D184</f>
        <v>248492.60000000003</v>
      </c>
      <c r="E158" s="12">
        <f>E159+E164+E173+E184</f>
        <v>245636</v>
      </c>
      <c r="F158" s="12">
        <f t="shared" si="17"/>
        <v>98.850428543948581</v>
      </c>
    </row>
    <row r="159" spans="1:6" s="31" customFormat="1">
      <c r="A159" s="14" t="s">
        <v>242</v>
      </c>
      <c r="B159" s="15" t="s">
        <v>243</v>
      </c>
      <c r="C159" s="12">
        <f>C160</f>
        <v>37409.300000000003</v>
      </c>
      <c r="D159" s="12">
        <f>D160+D162</f>
        <v>39292.300000000003</v>
      </c>
      <c r="E159" s="12">
        <f>E160+E162</f>
        <v>39292.300000000003</v>
      </c>
      <c r="F159" s="12">
        <f t="shared" si="17"/>
        <v>100</v>
      </c>
    </row>
    <row r="160" spans="1:6" s="24" customFormat="1">
      <c r="A160" s="44" t="s">
        <v>244</v>
      </c>
      <c r="B160" s="36" t="s">
        <v>245</v>
      </c>
      <c r="C160" s="23">
        <f>C161</f>
        <v>37409.300000000003</v>
      </c>
      <c r="D160" s="23">
        <f>D161</f>
        <v>37409.300000000003</v>
      </c>
      <c r="E160" s="23">
        <f>E161</f>
        <v>37409.300000000003</v>
      </c>
      <c r="F160" s="23">
        <f t="shared" si="17"/>
        <v>100</v>
      </c>
    </row>
    <row r="161" spans="1:6" ht="25.5">
      <c r="A161" s="55" t="s">
        <v>315</v>
      </c>
      <c r="B161" s="21" t="s">
        <v>316</v>
      </c>
      <c r="C161" s="22">
        <v>37409.300000000003</v>
      </c>
      <c r="D161" s="22">
        <v>37409.300000000003</v>
      </c>
      <c r="E161" s="22">
        <v>37409.300000000003</v>
      </c>
      <c r="F161" s="22">
        <f t="shared" si="17"/>
        <v>100</v>
      </c>
    </row>
    <row r="162" spans="1:6" ht="38.25">
      <c r="A162" s="71" t="s">
        <v>376</v>
      </c>
      <c r="B162" s="18" t="s">
        <v>375</v>
      </c>
      <c r="C162" s="19">
        <f>C163</f>
        <v>0</v>
      </c>
      <c r="D162" s="19">
        <f t="shared" ref="D162:F163" si="18">D163</f>
        <v>1883</v>
      </c>
      <c r="E162" s="19">
        <f t="shared" si="18"/>
        <v>1883</v>
      </c>
      <c r="F162" s="19">
        <f t="shared" si="18"/>
        <v>96.328449625999795</v>
      </c>
    </row>
    <row r="163" spans="1:6" ht="38.25">
      <c r="A163" s="68" t="s">
        <v>377</v>
      </c>
      <c r="B163" s="21" t="s">
        <v>378</v>
      </c>
      <c r="C163" s="22">
        <v>0</v>
      </c>
      <c r="D163" s="22">
        <v>1883</v>
      </c>
      <c r="E163" s="22">
        <v>1883</v>
      </c>
      <c r="F163" s="19">
        <f t="shared" si="18"/>
        <v>96.328449625999795</v>
      </c>
    </row>
    <row r="164" spans="1:6" s="31" customFormat="1" ht="25.5">
      <c r="A164" s="14" t="s">
        <v>246</v>
      </c>
      <c r="B164" s="15" t="s">
        <v>247</v>
      </c>
      <c r="C164" s="12">
        <f>C171+C165</f>
        <v>11881.9</v>
      </c>
      <c r="D164" s="12">
        <f>D171+D165+D167+D169</f>
        <v>64425.100000000006</v>
      </c>
      <c r="E164" s="12">
        <f>E171+E165+E167+E169</f>
        <v>62059.7</v>
      </c>
      <c r="F164" s="12">
        <f t="shared" si="17"/>
        <v>96.328449625999795</v>
      </c>
    </row>
    <row r="165" spans="1:6" s="24" customFormat="1" ht="38.25">
      <c r="A165" s="44" t="s">
        <v>248</v>
      </c>
      <c r="B165" s="54" t="s">
        <v>249</v>
      </c>
      <c r="C165" s="19">
        <f>C166</f>
        <v>0</v>
      </c>
      <c r="D165" s="19">
        <f>D166</f>
        <v>9372.5</v>
      </c>
      <c r="E165" s="19">
        <f>E166</f>
        <v>9372.5</v>
      </c>
      <c r="F165" s="27"/>
    </row>
    <row r="166" spans="1:6" ht="25.5">
      <c r="A166" s="55" t="s">
        <v>317</v>
      </c>
      <c r="B166" s="56" t="s">
        <v>318</v>
      </c>
      <c r="C166" s="27">
        <v>0</v>
      </c>
      <c r="D166" s="27">
        <v>9372.5</v>
      </c>
      <c r="E166" s="27">
        <v>9372.5</v>
      </c>
      <c r="F166" s="27"/>
    </row>
    <row r="167" spans="1:6" ht="25.5">
      <c r="A167" s="44" t="s">
        <v>252</v>
      </c>
      <c r="B167" s="18" t="s">
        <v>253</v>
      </c>
      <c r="C167" s="19">
        <v>0</v>
      </c>
      <c r="D167" s="19">
        <f>D168</f>
        <v>593.9</v>
      </c>
      <c r="E167" s="19">
        <f>E168</f>
        <v>302.89999999999998</v>
      </c>
      <c r="F167" s="27"/>
    </row>
    <row r="168" spans="1:6" ht="25.5">
      <c r="A168" s="43" t="s">
        <v>319</v>
      </c>
      <c r="B168" s="21" t="s">
        <v>320</v>
      </c>
      <c r="C168" s="27">
        <v>0</v>
      </c>
      <c r="D168" s="27">
        <v>593.9</v>
      </c>
      <c r="E168" s="27">
        <v>302.89999999999998</v>
      </c>
      <c r="F168" s="27"/>
    </row>
    <row r="169" spans="1:6" ht="38.25">
      <c r="A169" s="44" t="s">
        <v>250</v>
      </c>
      <c r="B169" s="18" t="s">
        <v>251</v>
      </c>
      <c r="C169" s="19">
        <f>C170</f>
        <v>0</v>
      </c>
      <c r="D169" s="19">
        <f>D170</f>
        <v>4294.8</v>
      </c>
      <c r="E169" s="19">
        <f>E170</f>
        <v>3682.6</v>
      </c>
      <c r="F169" s="19">
        <f t="shared" ref="F169:F189" si="19">E169/D169*100</f>
        <v>85.74555276147899</v>
      </c>
    </row>
    <row r="170" spans="1:6" ht="38.25">
      <c r="A170" s="43" t="s">
        <v>321</v>
      </c>
      <c r="B170" s="21" t="s">
        <v>322</v>
      </c>
      <c r="C170" s="27">
        <v>0</v>
      </c>
      <c r="D170" s="27">
        <v>4294.8</v>
      </c>
      <c r="E170" s="27">
        <v>3682.6</v>
      </c>
      <c r="F170" s="27">
        <f t="shared" si="19"/>
        <v>85.74555276147899</v>
      </c>
    </row>
    <row r="171" spans="1:6" s="24" customFormat="1">
      <c r="A171" s="50" t="s">
        <v>254</v>
      </c>
      <c r="B171" s="36" t="s">
        <v>255</v>
      </c>
      <c r="C171" s="19">
        <f>C172</f>
        <v>11881.9</v>
      </c>
      <c r="D171" s="19">
        <f>D172</f>
        <v>50163.9</v>
      </c>
      <c r="E171" s="19">
        <f>E172</f>
        <v>48701.7</v>
      </c>
      <c r="F171" s="27">
        <f t="shared" si="19"/>
        <v>97.085154862361165</v>
      </c>
    </row>
    <row r="172" spans="1:6">
      <c r="A172" s="43" t="s">
        <v>323</v>
      </c>
      <c r="B172" s="21" t="s">
        <v>324</v>
      </c>
      <c r="C172" s="27">
        <v>11881.9</v>
      </c>
      <c r="D172" s="27">
        <v>50163.9</v>
      </c>
      <c r="E172" s="27">
        <v>48701.7</v>
      </c>
      <c r="F172" s="27">
        <f t="shared" si="19"/>
        <v>97.085154862361165</v>
      </c>
    </row>
    <row r="173" spans="1:6" s="31" customFormat="1">
      <c r="A173" s="14" t="s">
        <v>256</v>
      </c>
      <c r="B173" s="39" t="s">
        <v>257</v>
      </c>
      <c r="C173" s="12">
        <f>C174+C178+C180+C182</f>
        <v>116137.59999999999</v>
      </c>
      <c r="D173" s="12">
        <f>D174+D178+D180+D182+D176</f>
        <v>128076.5</v>
      </c>
      <c r="E173" s="12">
        <f>E174+E178+E180+E182+E176</f>
        <v>127876.9</v>
      </c>
      <c r="F173" s="12">
        <f t="shared" si="19"/>
        <v>99.844155641354973</v>
      </c>
    </row>
    <row r="174" spans="1:6" s="24" customFormat="1" ht="25.5">
      <c r="A174" s="50" t="s">
        <v>258</v>
      </c>
      <c r="B174" s="36" t="s">
        <v>259</v>
      </c>
      <c r="C174" s="19">
        <f>C175</f>
        <v>115175.2</v>
      </c>
      <c r="D174" s="19">
        <f>D175</f>
        <v>123370.1</v>
      </c>
      <c r="E174" s="19">
        <f>E175</f>
        <v>123170.5</v>
      </c>
      <c r="F174" s="19">
        <f t="shared" si="19"/>
        <v>99.83821039295583</v>
      </c>
    </row>
    <row r="175" spans="1:6" ht="25.5">
      <c r="A175" s="43" t="s">
        <v>325</v>
      </c>
      <c r="B175" s="49" t="s">
        <v>326</v>
      </c>
      <c r="C175" s="27">
        <v>115175.2</v>
      </c>
      <c r="D175" s="27">
        <v>123370.1</v>
      </c>
      <c r="E175" s="27">
        <v>123170.5</v>
      </c>
      <c r="F175" s="27">
        <f t="shared" si="19"/>
        <v>99.83821039295583</v>
      </c>
    </row>
    <row r="176" spans="1:6" ht="38.25">
      <c r="A176" s="50" t="s">
        <v>260</v>
      </c>
      <c r="B176" s="36" t="s">
        <v>261</v>
      </c>
      <c r="C176" s="19">
        <f>C177</f>
        <v>0</v>
      </c>
      <c r="D176" s="19">
        <f>D177</f>
        <v>3744</v>
      </c>
      <c r="E176" s="19">
        <f>E177</f>
        <v>3744</v>
      </c>
      <c r="F176" s="19">
        <f t="shared" si="19"/>
        <v>100</v>
      </c>
    </row>
    <row r="177" spans="1:6" ht="38.25">
      <c r="A177" s="50" t="s">
        <v>327</v>
      </c>
      <c r="B177" s="21" t="s">
        <v>328</v>
      </c>
      <c r="C177" s="27">
        <v>0</v>
      </c>
      <c r="D177" s="27">
        <v>3744</v>
      </c>
      <c r="E177" s="27">
        <v>3744</v>
      </c>
      <c r="F177" s="27">
        <f t="shared" si="19"/>
        <v>100</v>
      </c>
    </row>
    <row r="178" spans="1:6" ht="38.25">
      <c r="A178" s="50" t="s">
        <v>346</v>
      </c>
      <c r="B178" s="36" t="s">
        <v>262</v>
      </c>
      <c r="C178" s="19">
        <f>C179</f>
        <v>4.7</v>
      </c>
      <c r="D178" s="19">
        <f>D179</f>
        <v>4.7</v>
      </c>
      <c r="E178" s="19">
        <f>E179</f>
        <v>4.7</v>
      </c>
      <c r="F178" s="19">
        <f t="shared" si="19"/>
        <v>100</v>
      </c>
    </row>
    <row r="179" spans="1:6" ht="38.25">
      <c r="A179" s="50" t="s">
        <v>329</v>
      </c>
      <c r="B179" s="21" t="s">
        <v>330</v>
      </c>
      <c r="C179" s="27">
        <v>4.7</v>
      </c>
      <c r="D179" s="27">
        <v>4.7</v>
      </c>
      <c r="E179" s="27">
        <v>4.7</v>
      </c>
      <c r="F179" s="27">
        <f t="shared" si="19"/>
        <v>100</v>
      </c>
    </row>
    <row r="180" spans="1:6" ht="25.5">
      <c r="A180" s="44" t="s">
        <v>263</v>
      </c>
      <c r="B180" s="18" t="s">
        <v>264</v>
      </c>
      <c r="C180" s="19">
        <f>C181</f>
        <v>941.8</v>
      </c>
      <c r="D180" s="19">
        <f>D181</f>
        <v>941.8</v>
      </c>
      <c r="E180" s="19">
        <f>E181</f>
        <v>941.8</v>
      </c>
      <c r="F180" s="19">
        <f t="shared" si="19"/>
        <v>100</v>
      </c>
    </row>
    <row r="181" spans="1:6" ht="25.5">
      <c r="A181" s="43" t="s">
        <v>331</v>
      </c>
      <c r="B181" s="21" t="s">
        <v>332</v>
      </c>
      <c r="C181" s="27">
        <v>941.8</v>
      </c>
      <c r="D181" s="27">
        <v>941.8</v>
      </c>
      <c r="E181" s="27">
        <v>941.8</v>
      </c>
      <c r="F181" s="27">
        <f t="shared" si="19"/>
        <v>100</v>
      </c>
    </row>
    <row r="182" spans="1:6" s="24" customFormat="1">
      <c r="A182" s="44" t="s">
        <v>265</v>
      </c>
      <c r="B182" s="36" t="s">
        <v>266</v>
      </c>
      <c r="C182" s="19">
        <f>C183</f>
        <v>15.9</v>
      </c>
      <c r="D182" s="19">
        <f>D183</f>
        <v>15.9</v>
      </c>
      <c r="E182" s="19">
        <f>E183</f>
        <v>15.9</v>
      </c>
      <c r="F182" s="27">
        <f t="shared" si="19"/>
        <v>100</v>
      </c>
    </row>
    <row r="183" spans="1:6">
      <c r="A183" s="55" t="s">
        <v>333</v>
      </c>
      <c r="B183" s="56" t="s">
        <v>350</v>
      </c>
      <c r="C183" s="27">
        <v>15.9</v>
      </c>
      <c r="D183" s="27">
        <v>15.9</v>
      </c>
      <c r="E183" s="27">
        <v>15.9</v>
      </c>
      <c r="F183" s="27">
        <f t="shared" si="19"/>
        <v>100</v>
      </c>
    </row>
    <row r="184" spans="1:6" s="31" customFormat="1">
      <c r="A184" s="52" t="s">
        <v>267</v>
      </c>
      <c r="B184" s="53" t="s">
        <v>268</v>
      </c>
      <c r="C184" s="40">
        <f>C185</f>
        <v>1368.7</v>
      </c>
      <c r="D184" s="40">
        <f t="shared" ref="D184:E184" si="20">D185</f>
        <v>16698.7</v>
      </c>
      <c r="E184" s="40">
        <f t="shared" si="20"/>
        <v>16407.099999999999</v>
      </c>
      <c r="F184" s="40">
        <f t="shared" si="19"/>
        <v>98.253756280429002</v>
      </c>
    </row>
    <row r="185" spans="1:6" s="24" customFormat="1">
      <c r="A185" s="44" t="s">
        <v>269</v>
      </c>
      <c r="B185" s="54" t="s">
        <v>270</v>
      </c>
      <c r="C185" s="19">
        <f>C186</f>
        <v>1368.7</v>
      </c>
      <c r="D185" s="19">
        <f>D186</f>
        <v>16698.7</v>
      </c>
      <c r="E185" s="19">
        <f>E186</f>
        <v>16407.099999999999</v>
      </c>
      <c r="F185" s="19">
        <f t="shared" si="19"/>
        <v>98.253756280429002</v>
      </c>
    </row>
    <row r="186" spans="1:6" ht="25.5">
      <c r="A186" s="55" t="s">
        <v>334</v>
      </c>
      <c r="B186" s="56" t="s">
        <v>335</v>
      </c>
      <c r="C186" s="27">
        <v>1368.7</v>
      </c>
      <c r="D186" s="27">
        <v>16698.7</v>
      </c>
      <c r="E186" s="27">
        <v>16407.099999999999</v>
      </c>
      <c r="F186" s="27">
        <f t="shared" si="19"/>
        <v>98.253756280429002</v>
      </c>
    </row>
    <row r="187" spans="1:6">
      <c r="A187" s="42" t="s">
        <v>271</v>
      </c>
      <c r="B187" s="11" t="s">
        <v>272</v>
      </c>
      <c r="C187" s="12">
        <f t="shared" ref="C187:E188" si="21">C188</f>
        <v>0</v>
      </c>
      <c r="D187" s="12">
        <f t="shared" si="21"/>
        <v>300</v>
      </c>
      <c r="E187" s="12">
        <f t="shared" si="21"/>
        <v>300</v>
      </c>
      <c r="F187" s="12">
        <f t="shared" si="19"/>
        <v>100</v>
      </c>
    </row>
    <row r="188" spans="1:6" s="24" customFormat="1">
      <c r="A188" s="35" t="s">
        <v>336</v>
      </c>
      <c r="B188" s="36" t="s">
        <v>337</v>
      </c>
      <c r="C188" s="23">
        <f t="shared" si="21"/>
        <v>0</v>
      </c>
      <c r="D188" s="23">
        <f t="shared" si="21"/>
        <v>300</v>
      </c>
      <c r="E188" s="23">
        <f t="shared" si="21"/>
        <v>300</v>
      </c>
      <c r="F188" s="23">
        <f t="shared" si="19"/>
        <v>100</v>
      </c>
    </row>
    <row r="189" spans="1:6">
      <c r="A189" s="20" t="s">
        <v>338</v>
      </c>
      <c r="B189" s="21" t="s">
        <v>337</v>
      </c>
      <c r="C189" s="22">
        <v>0</v>
      </c>
      <c r="D189" s="22">
        <v>300</v>
      </c>
      <c r="E189" s="22">
        <v>300</v>
      </c>
      <c r="F189" s="22">
        <f t="shared" si="19"/>
        <v>100</v>
      </c>
    </row>
    <row r="190" spans="1:6" ht="63.75">
      <c r="A190" s="10" t="s">
        <v>273</v>
      </c>
      <c r="B190" s="53" t="s">
        <v>274</v>
      </c>
      <c r="C190" s="40">
        <f t="shared" ref="C190:E191" si="22">C191</f>
        <v>0</v>
      </c>
      <c r="D190" s="40">
        <f t="shared" si="22"/>
        <v>0</v>
      </c>
      <c r="E190" s="40">
        <f t="shared" si="22"/>
        <v>763</v>
      </c>
      <c r="F190" s="40"/>
    </row>
    <row r="191" spans="1:6" s="31" customFormat="1" ht="25.5">
      <c r="A191" s="38" t="s">
        <v>275</v>
      </c>
      <c r="B191" s="53" t="s">
        <v>276</v>
      </c>
      <c r="C191" s="12">
        <f t="shared" si="22"/>
        <v>0</v>
      </c>
      <c r="D191" s="12">
        <f t="shared" si="22"/>
        <v>0</v>
      </c>
      <c r="E191" s="12">
        <f t="shared" si="22"/>
        <v>763</v>
      </c>
      <c r="F191" s="12"/>
    </row>
    <row r="192" spans="1:6" s="24" customFormat="1" ht="25.5">
      <c r="A192" s="17" t="s">
        <v>339</v>
      </c>
      <c r="B192" s="54" t="s">
        <v>340</v>
      </c>
      <c r="C192" s="23">
        <f>C194</f>
        <v>0</v>
      </c>
      <c r="D192" s="23">
        <f t="shared" ref="D192:E192" si="23">D194</f>
        <v>0</v>
      </c>
      <c r="E192" s="23">
        <f t="shared" si="23"/>
        <v>763</v>
      </c>
      <c r="F192" s="23"/>
    </row>
    <row r="193" spans="1:6">
      <c r="A193" s="25"/>
      <c r="B193" s="56"/>
      <c r="C193" s="22"/>
      <c r="D193" s="22"/>
      <c r="E193" s="22"/>
      <c r="F193" s="22"/>
    </row>
    <row r="194" spans="1:6" ht="25.5">
      <c r="A194" s="25" t="s">
        <v>341</v>
      </c>
      <c r="B194" s="56" t="s">
        <v>347</v>
      </c>
      <c r="C194" s="22">
        <v>0</v>
      </c>
      <c r="D194" s="22">
        <v>0</v>
      </c>
      <c r="E194" s="22">
        <v>763</v>
      </c>
      <c r="F194" s="22"/>
    </row>
    <row r="195" spans="1:6" ht="25.5">
      <c r="A195" s="10" t="s">
        <v>277</v>
      </c>
      <c r="B195" s="11" t="s">
        <v>278</v>
      </c>
      <c r="C195" s="40">
        <f>C196</f>
        <v>0</v>
      </c>
      <c r="D195" s="40">
        <f>D196</f>
        <v>0</v>
      </c>
      <c r="E195" s="40">
        <f>E196</f>
        <v>-1986.8</v>
      </c>
      <c r="F195" s="40"/>
    </row>
    <row r="196" spans="1:6" ht="38.25">
      <c r="A196" s="17" t="s">
        <v>342</v>
      </c>
      <c r="B196" s="54" t="s">
        <v>343</v>
      </c>
      <c r="C196" s="22">
        <f>C197</f>
        <v>0</v>
      </c>
      <c r="D196" s="22">
        <f t="shared" ref="D196:E196" si="24">D197</f>
        <v>0</v>
      </c>
      <c r="E196" s="22">
        <f t="shared" si="24"/>
        <v>-1986.8</v>
      </c>
      <c r="F196" s="22"/>
    </row>
    <row r="197" spans="1:6" ht="38.25">
      <c r="A197" s="20" t="s">
        <v>344</v>
      </c>
      <c r="B197" s="21" t="s">
        <v>345</v>
      </c>
      <c r="C197" s="22">
        <v>0</v>
      </c>
      <c r="D197" s="22">
        <v>0</v>
      </c>
      <c r="E197" s="22">
        <v>-1986.8</v>
      </c>
      <c r="F197" s="22"/>
    </row>
    <row r="198" spans="1:6" ht="16.350000000000001" customHeight="1">
      <c r="A198" s="10"/>
      <c r="B198" s="57" t="s">
        <v>279</v>
      </c>
      <c r="C198" s="58">
        <f>C10+C157</f>
        <v>378562.5</v>
      </c>
      <c r="D198" s="58">
        <f>D10+D157</f>
        <v>521789.10000000003</v>
      </c>
      <c r="E198" s="58">
        <f>E10+E157</f>
        <v>538458.30000000005</v>
      </c>
      <c r="F198" s="58">
        <f>E198/D198*100</f>
        <v>103.19462403488306</v>
      </c>
    </row>
  </sheetData>
  <autoFilter ref="A9:F198"/>
  <mergeCells count="7">
    <mergeCell ref="D1:F1"/>
    <mergeCell ref="D3:F3"/>
    <mergeCell ref="D7:F7"/>
    <mergeCell ref="A6:F6"/>
    <mergeCell ref="C2:F2"/>
    <mergeCell ref="C4:F4"/>
    <mergeCell ref="C5:F5"/>
  </mergeCells>
  <printOptions horizontalCentered="1"/>
  <pageMargins left="0.39370078740157483" right="0.39370078740157483" top="0.21" bottom="0.19685039370078741" header="0.15748031496062992" footer="0.19685039370078741"/>
  <pageSetup paperSize="9" fitToHeight="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Г-2</vt:lpstr>
      <vt:lpstr>'Форма Г-2'!Заголовки_для_печати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Кадушкина Е.В.</cp:lastModifiedBy>
  <cp:lastPrinted>2019-05-27T12:30:30Z</cp:lastPrinted>
  <dcterms:created xsi:type="dcterms:W3CDTF">2018-04-25T11:49:21Z</dcterms:created>
  <dcterms:modified xsi:type="dcterms:W3CDTF">2019-05-30T12:12:36Z</dcterms:modified>
</cp:coreProperties>
</file>