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960" windowWidth="13020" windowHeight="8160"/>
  </bookViews>
  <sheets>
    <sheet name="Форма Г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Г-2'!$A$11:$E$100</definedName>
    <definedName name="_xlnm.Print_Titles" localSheetId="0">'Форма Г-2'!$9:$11</definedName>
  </definedNames>
  <calcPr calcId="145621"/>
</workbook>
</file>

<file path=xl/calcChain.xml><?xml version="1.0" encoding="utf-8"?>
<calcChain xmlns="http://schemas.openxmlformats.org/spreadsheetml/2006/main"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0" i="1"/>
  <c r="F79" i="1"/>
  <c r="F78" i="1"/>
  <c r="F75" i="1"/>
  <c r="F69" i="1"/>
  <c r="F68" i="1"/>
  <c r="F67" i="1"/>
  <c r="F66" i="1"/>
  <c r="F65" i="1"/>
  <c r="F64" i="1"/>
  <c r="F63" i="1"/>
  <c r="F48" i="1"/>
  <c r="F43" i="1"/>
  <c r="F42" i="1"/>
  <c r="F40" i="1"/>
  <c r="F39" i="1"/>
  <c r="F37" i="1"/>
  <c r="F36" i="1"/>
  <c r="F31" i="1"/>
  <c r="F30" i="1"/>
  <c r="F28" i="1"/>
  <c r="F58" i="1"/>
  <c r="F53" i="1"/>
  <c r="F49" i="1"/>
  <c r="F45" i="1"/>
  <c r="F33" i="1"/>
  <c r="F27" i="1"/>
  <c r="F26" i="1"/>
  <c r="F25" i="1"/>
  <c r="F16" i="1"/>
  <c r="E36" i="1" l="1"/>
  <c r="E82" i="1" l="1"/>
  <c r="E81" i="1"/>
  <c r="E44" i="1"/>
  <c r="E18" i="1"/>
  <c r="E15" i="1"/>
  <c r="C89" i="1" l="1"/>
  <c r="E90" i="1" l="1"/>
  <c r="E76" i="1"/>
  <c r="E75" i="1" s="1"/>
  <c r="E60" i="1"/>
  <c r="E59" i="1" s="1"/>
  <c r="D60" i="1"/>
  <c r="D59" i="1" s="1"/>
  <c r="C95" i="1"/>
  <c r="C79" i="1"/>
  <c r="C78" i="1" s="1"/>
  <c r="C75" i="1" s="1"/>
  <c r="C48" i="1"/>
  <c r="C44" i="1"/>
  <c r="C32" i="1"/>
  <c r="D32" i="1"/>
  <c r="D79" i="1"/>
  <c r="D78" i="1" s="1"/>
  <c r="D75" i="1" s="1"/>
  <c r="D48" i="1"/>
  <c r="D44" i="1"/>
  <c r="F44" i="1" s="1"/>
  <c r="E89" i="1" l="1"/>
  <c r="D71" i="1"/>
  <c r="E71" i="1"/>
  <c r="E79" i="1"/>
  <c r="E48" i="1"/>
  <c r="E47" i="1" s="1"/>
  <c r="E43" i="1"/>
  <c r="E78" i="1" l="1"/>
  <c r="E42" i="1"/>
  <c r="E32" i="1"/>
  <c r="F32" i="1" s="1"/>
  <c r="C47" i="1"/>
  <c r="C43" i="1"/>
  <c r="C31" i="1"/>
  <c r="E31" i="1" l="1"/>
  <c r="C42" i="1"/>
  <c r="D24" i="1"/>
  <c r="D47" i="1" l="1"/>
  <c r="F47" i="1" s="1"/>
  <c r="D43" i="1"/>
  <c r="D31" i="1"/>
  <c r="D42" i="1" l="1"/>
  <c r="E39" i="1" l="1"/>
  <c r="E24" i="1"/>
  <c r="F24" i="1" s="1"/>
  <c r="E20" i="1"/>
  <c r="E14" i="1" s="1"/>
  <c r="D90" i="1" l="1"/>
  <c r="D89" i="1" l="1"/>
  <c r="E98" i="1" l="1"/>
  <c r="E97" i="1" s="1"/>
  <c r="D98" i="1"/>
  <c r="D97" i="1" s="1"/>
  <c r="C98" i="1"/>
  <c r="C97" i="1" s="1"/>
  <c r="E95" i="1"/>
  <c r="D95" i="1"/>
  <c r="E93" i="1"/>
  <c r="D93" i="1"/>
  <c r="C93" i="1"/>
  <c r="C92" i="1" s="1"/>
  <c r="E87" i="1"/>
  <c r="D87" i="1"/>
  <c r="D86" i="1" s="1"/>
  <c r="C87" i="1"/>
  <c r="C86" i="1" s="1"/>
  <c r="E73" i="1"/>
  <c r="E70" i="1" s="1"/>
  <c r="D73" i="1"/>
  <c r="D70" i="1" s="1"/>
  <c r="C73" i="1"/>
  <c r="C70" i="1" s="1"/>
  <c r="E68" i="1"/>
  <c r="D68" i="1"/>
  <c r="C68" i="1"/>
  <c r="E65" i="1"/>
  <c r="D65" i="1"/>
  <c r="C65" i="1"/>
  <c r="E63" i="1"/>
  <c r="D63" i="1"/>
  <c r="C63" i="1"/>
  <c r="E57" i="1"/>
  <c r="D57" i="1"/>
  <c r="D56" i="1" s="1"/>
  <c r="C57" i="1"/>
  <c r="C56" i="1" s="1"/>
  <c r="E54" i="1"/>
  <c r="D54" i="1"/>
  <c r="C54" i="1"/>
  <c r="E52" i="1"/>
  <c r="D52" i="1"/>
  <c r="C52" i="1"/>
  <c r="D39" i="1"/>
  <c r="C39" i="1"/>
  <c r="D36" i="1"/>
  <c r="C36" i="1"/>
  <c r="C24" i="1"/>
  <c r="C23" i="1" s="1"/>
  <c r="D20" i="1"/>
  <c r="C20" i="1"/>
  <c r="D15" i="1"/>
  <c r="F15" i="1" s="1"/>
  <c r="C15" i="1"/>
  <c r="F57" i="1" l="1"/>
  <c r="E56" i="1"/>
  <c r="F56" i="1" s="1"/>
  <c r="E86" i="1"/>
  <c r="D14" i="1"/>
  <c r="F14" i="1" s="1"/>
  <c r="C14" i="1"/>
  <c r="C13" i="1" s="1"/>
  <c r="D92" i="1"/>
  <c r="D85" i="1" s="1"/>
  <c r="D84" i="1" s="1"/>
  <c r="E92" i="1"/>
  <c r="D35" i="1"/>
  <c r="D30" i="1" s="1"/>
  <c r="E67" i="1"/>
  <c r="C67" i="1"/>
  <c r="C62" i="1"/>
  <c r="C51" i="1" s="1"/>
  <c r="D23" i="1"/>
  <c r="D62" i="1"/>
  <c r="D51" i="1" s="1"/>
  <c r="C35" i="1"/>
  <c r="E23" i="1"/>
  <c r="E62" i="1"/>
  <c r="E51" i="1" s="1"/>
  <c r="F51" i="1" s="1"/>
  <c r="F62" i="1" l="1"/>
  <c r="F23" i="1"/>
  <c r="C30" i="1"/>
  <c r="C12" i="1" s="1"/>
  <c r="E85" i="1"/>
  <c r="D67" i="1"/>
  <c r="D13" i="1"/>
  <c r="C85" i="1"/>
  <c r="C84" i="1" s="1"/>
  <c r="E13" i="1"/>
  <c r="F13" i="1" s="1"/>
  <c r="E84" i="1" l="1"/>
  <c r="D12" i="1"/>
  <c r="C100" i="1"/>
  <c r="D100" i="1" l="1"/>
  <c r="E35" i="1" l="1"/>
  <c r="E30" i="1" l="1"/>
  <c r="E12" i="1" s="1"/>
  <c r="F12" i="1" s="1"/>
  <c r="F35" i="1"/>
  <c r="E100" i="1"/>
</calcChain>
</file>

<file path=xl/sharedStrings.xml><?xml version="1.0" encoding="utf-8"?>
<sst xmlns="http://schemas.openxmlformats.org/spreadsheetml/2006/main" count="189" uniqueCount="189">
  <si>
    <t xml:space="preserve">Приложение 2 </t>
  </si>
  <si>
    <t xml:space="preserve">Код </t>
  </si>
  <si>
    <t>Наименование  кода вида доходов</t>
  </si>
  <si>
    <t>Утверждено по бюджету первоначально</t>
  </si>
  <si>
    <t>Уточненный план</t>
  </si>
  <si>
    <t>Факт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</si>
  <si>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</si>
  <si>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</si>
  <si>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</si>
  <si>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</si>
  <si>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</si>
  <si>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</si>
  <si>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</si>
  <si>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</si>
  <si>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</si>
  <si>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</si>
  <si>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</si>
  <si>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</si>
  <si>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</si>
  <si>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</si>
  <si>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</si>
  <si>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</si>
  <si>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</si>
  <si>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</si>
  <si>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</si>
  <si>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</si>
  <si>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</si>
  <si>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</si>
  <si>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</si>
  <si>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</si>
  <si>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</si>
  <si>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</si>
  <si>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</si>
  <si>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</si>
  <si>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</si>
  <si>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</si>
  <si>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</si>
  <si>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</si>
  <si>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</si>
  <si>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</si>
  <si>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</si>
  <si>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</si>
  <si>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</si>
  <si>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</si>
  <si>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</si>
  <si>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</si>
  <si>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</si>
  <si>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</si>
  <si>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</si>
  <si>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</si>
  <si>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</si>
  <si>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</si>
  <si>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</si>
  <si>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</si>
  <si>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</si>
  <si>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</si>
  <si>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</si>
  <si>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</si>
  <si>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</si>
  <si>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</si>
  <si>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</si>
  <si>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</si>
  <si>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</si>
  <si>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</si>
  <si>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</si>
  <si>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</si>
  <si>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</si>
  <si>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</si>
  <si>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</si>
  <si>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</si>
  <si>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</si>
  <si>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</si>
  <si>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</si>
  <si>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</si>
  <si>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</si>
  <si>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</si>
  <si>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</si>
  <si>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</si>
  <si>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</si>
  <si>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</si>
  <si>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</si>
  <si>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</si>
  <si>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</si>
  <si>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</si>
  <si>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</si>
  <si>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</si>
  <si>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</si>
  <si>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</si>
  <si>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2 02 1000 00 0000 151</t>
  </si>
  <si>
    <t xml:space="preserve">Дотации бюджетам бюджетной системы  Российской Федерации 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</si>
  <si>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</si>
  <si>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</si>
  <si>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</si>
  <si>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 Российской Федерации  (межбюджетные субсидии)</t>
  </si>
  <si>
    <t>2 02 30000 00 0000 151</t>
  </si>
  <si>
    <t xml:space="preserve">Субвенции бюджетам бюджетной системы  Российской Федерации  </t>
  </si>
  <si>
    <t>2 02 30024 00 0000 151</t>
  </si>
  <si>
    <t xml:space="preserve">Субвенции местным бюджетам на выполнение передаваемых полномочий субъектов Российской Федерации 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</si>
  <si>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</si>
  <si>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</si>
  <si>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</si>
  <si>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</si>
  <si>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ВСЕГО ДОХОДОВ:</t>
  </si>
  <si>
    <t>тыс.руб.</t>
  </si>
  <si>
    <t>% исполнения от
уточненного
плана</t>
  </si>
  <si>
    <t>1 06 01000 00 0000 110</t>
  </si>
  <si>
    <t>Налог на имущество физических лиц</t>
  </si>
  <si>
    <t>Земельный налог</t>
  </si>
  <si>
    <t>1 06 06000 00 0000 110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</si>
  <si>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</si>
  <si>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</si>
  <si>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</si>
  <si>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</si>
  <si>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2 02 35118 00 0000 151</t>
  </si>
  <si>
    <t xml:space="preserve">1 14 06020 00 0000 430
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</si>
  <si>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</si>
  <si>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1 13 02060 00 0000 130
</t>
  </si>
  <si>
    <t>Доходы, поступающие в порядке возмещения расходов, понесенных в связи с эксплуатацией имущества</t>
  </si>
  <si>
    <t xml:space="preserve">1 06 01030 10 0000 110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</si>
  <si>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</si>
  <si>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1 06 01030 10 1000 110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</si>
  <si>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</si>
  <si>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1 06 01030 10 2100 110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</si>
  <si>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</si>
  <si>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</si>
  <si>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</si>
  <si>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</si>
  <si>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</si>
  <si>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</si>
  <si>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</si>
  <si>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</si>
  <si>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</si>
  <si>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</si>
  <si>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</si>
  <si>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</si>
  <si>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</si>
  <si>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</si>
  <si>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</si>
  <si>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</si>
  <si>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</si>
  <si>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</si>
  <si>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</si>
  <si>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2 02 15001 10 0000 151</t>
  </si>
  <si>
    <t>Дотации бюджетам сельских поселений на выравнивание  бюджетной обеспеченности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</si>
  <si>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</si>
  <si>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</si>
  <si>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</si>
  <si>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</si>
  <si>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</si>
  <si>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</si>
  <si>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</si>
  <si>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</si>
  <si>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2 02 49999 10 0000 151</t>
  </si>
  <si>
    <t>Прочие межбюджетные трансферты, передаваемые бюджетам сельских поселений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</si>
  <si>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</si>
  <si>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</si>
  <si>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</si>
  <si>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</si>
  <si>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</si>
  <si>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</si>
  <si>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1 13 02065 10 0000 130
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</si>
  <si>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</si>
  <si>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</si>
  <si>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</si>
  <si>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 xml:space="preserve">1 14 02053 10 0000 410
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</si>
  <si>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</si>
  <si>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</si>
  <si>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</si>
  <si>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</si>
  <si>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>к решению Березниковской городской Думы</t>
  </si>
  <si>
    <t>Исполнение бюджета Троицкого сельского поселения по кодам видов доходов за 2018 год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</si>
  <si>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</si>
  <si>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</si>
  <si>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1 01 02020 01 0000 110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</si>
  <si>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</si>
  <si>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1 01 02020 01 1000 110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</si>
  <si>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</si>
  <si>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1 06 06033 10 3000 110
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</si>
  <si>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</si>
  <si>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1 16 90000 00 0000 140
</t>
  </si>
  <si>
    <t xml:space="preserve">1 16 90050 10 0000 140
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</si>
  <si>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</si>
  <si>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</t>
  </si>
  <si>
    <t>ШТРАФЫ, САНКЦИИ, ВОЗМЕЩЕНИЕ УЩЕРБА</t>
  </si>
  <si>
    <t xml:space="preserve">1 06 04011 02 2100 110
</t>
  </si>
  <si>
    <t>Транспортный налог с организаций (пени по соответствующему платежу)</t>
  </si>
  <si>
    <t>1 16 00000 00 0000 000</t>
  </si>
  <si>
    <t>Форма Г-2</t>
  </si>
  <si>
    <t>от 29 мая 2019 г. № 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</si>
</sst>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0"/>
      <name val="Arial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</cellStyleXfs>
  <cellXfs count="76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/>
    <xf numFmtId="0" fontId="6" fillId="0" borderId="0" xfId="1" applyFont="1" applyBorder="1"/>
    <xf numFmtId="0" fontId="6" fillId="0" borderId="0" xfId="1" applyFont="1" applyFill="1" applyBorder="1"/>
    <xf numFmtId="0" fontId="1" fillId="0" borderId="0" xfId="1" applyFill="1"/>
    <xf numFmtId="3" fontId="8" fillId="0" borderId="3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3" fontId="10" fillId="0" borderId="2" xfId="1" applyNumberFormat="1" applyFont="1" applyBorder="1" applyAlignment="1">
      <alignment horizontal="left" vertical="top"/>
    </xf>
    <xf numFmtId="0" fontId="11" fillId="0" borderId="2" xfId="0" applyFont="1" applyBorder="1" applyAlignment="1">
      <alignment vertical="top" wrapText="1"/>
    </xf>
    <xf numFmtId="164" fontId="11" fillId="0" borderId="2" xfId="1" applyNumberFormat="1" applyFont="1" applyFill="1" applyBorder="1" applyAlignment="1">
      <alignment vertical="top"/>
    </xf>
    <xf numFmtId="0" fontId="9" fillId="0" borderId="0" xfId="1" applyFont="1"/>
    <xf numFmtId="0" fontId="10" fillId="0" borderId="2" xfId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2" fillId="0" borderId="0" xfId="1" applyFont="1"/>
    <xf numFmtId="3" fontId="13" fillId="0" borderId="2" xfId="1" applyNumberFormat="1" applyFont="1" applyBorder="1" applyAlignment="1">
      <alignment horizontal="left" vertical="top"/>
    </xf>
    <xf numFmtId="0" fontId="14" fillId="0" borderId="2" xfId="0" applyFont="1" applyBorder="1" applyAlignment="1">
      <alignment vertical="top" wrapText="1"/>
    </xf>
    <xf numFmtId="164" fontId="14" fillId="0" borderId="2" xfId="1" applyNumberFormat="1" applyFont="1" applyFill="1" applyBorder="1" applyAlignment="1">
      <alignment vertical="top"/>
    </xf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164" fontId="17" fillId="0" borderId="2" xfId="1" applyNumberFormat="1" applyFont="1" applyFill="1" applyBorder="1" applyAlignment="1">
      <alignment vertical="top"/>
    </xf>
    <xf numFmtId="0" fontId="18" fillId="0" borderId="0" xfId="1" applyFont="1"/>
    <xf numFmtId="0" fontId="3" fillId="0" borderId="2" xfId="0" applyFont="1" applyBorder="1" applyAlignment="1">
      <alignment vertical="top" wrapText="1"/>
    </xf>
    <xf numFmtId="164" fontId="3" fillId="0" borderId="2" xfId="1" applyNumberFormat="1" applyFont="1" applyFill="1" applyBorder="1" applyAlignment="1">
      <alignment vertical="top"/>
    </xf>
    <xf numFmtId="0" fontId="1" fillId="0" borderId="0" xfId="1" applyFont="1"/>
    <xf numFmtId="3" fontId="10" fillId="0" borderId="2" xfId="1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20" fillId="0" borderId="0" xfId="1" applyFont="1"/>
    <xf numFmtId="0" fontId="11" fillId="0" borderId="2" xfId="0" applyFont="1" applyFill="1" applyBorder="1" applyAlignment="1">
      <alignment vertical="top" wrapText="1"/>
    </xf>
    <xf numFmtId="3" fontId="15" fillId="0" borderId="2" xfId="1" applyNumberFormat="1" applyFont="1" applyFill="1" applyBorder="1" applyAlignment="1">
      <alignment horizontal="left" vertical="top"/>
    </xf>
    <xf numFmtId="0" fontId="16" fillId="0" borderId="2" xfId="0" applyFont="1" applyFill="1" applyBorder="1" applyAlignment="1">
      <alignment vertical="top" wrapText="1"/>
    </xf>
    <xf numFmtId="3" fontId="21" fillId="0" borderId="2" xfId="1" applyNumberFormat="1" applyFont="1" applyBorder="1" applyAlignment="1">
      <alignment horizontal="left" vertical="top"/>
    </xf>
    <xf numFmtId="0" fontId="17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3" fontId="22" fillId="0" borderId="2" xfId="1" applyNumberFormat="1" applyFont="1" applyBorder="1" applyAlignment="1">
      <alignment horizontal="left" vertical="top"/>
    </xf>
    <xf numFmtId="0" fontId="23" fillId="0" borderId="2" xfId="0" applyFont="1" applyBorder="1" applyAlignment="1">
      <alignment vertical="top" wrapText="1"/>
    </xf>
    <xf numFmtId="164" fontId="23" fillId="0" borderId="2" xfId="1" applyNumberFormat="1" applyFont="1" applyFill="1" applyBorder="1" applyAlignment="1">
      <alignment vertical="top"/>
    </xf>
    <xf numFmtId="0" fontId="16" fillId="0" borderId="2" xfId="0" applyFont="1" applyFill="1" applyBorder="1" applyAlignment="1">
      <alignment horizontal="left" vertical="top" wrapText="1"/>
    </xf>
    <xf numFmtId="3" fontId="10" fillId="0" borderId="2" xfId="1" applyNumberFormat="1" applyFont="1" applyBorder="1" applyAlignment="1">
      <alignment vertical="top"/>
    </xf>
    <xf numFmtId="0" fontId="15" fillId="0" borderId="2" xfId="1" applyFont="1" applyBorder="1" applyAlignment="1">
      <alignment horizontal="left" vertical="top"/>
    </xf>
    <xf numFmtId="0" fontId="13" fillId="0" borderId="2" xfId="1" applyFont="1" applyBorder="1" applyAlignment="1">
      <alignment horizontal="left" vertical="top"/>
    </xf>
    <xf numFmtId="0" fontId="15" fillId="0" borderId="2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top" wrapText="1"/>
    </xf>
    <xf numFmtId="0" fontId="23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22" fillId="0" borderId="2" xfId="1" applyFont="1" applyBorder="1" applyAlignment="1">
      <alignment horizontal="left" vertical="top"/>
    </xf>
    <xf numFmtId="0" fontId="2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9" fillId="0" borderId="2" xfId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wrapText="1"/>
    </xf>
    <xf numFmtId="164" fontId="11" fillId="0" borderId="2" xfId="1" applyNumberFormat="1" applyFont="1" applyFill="1" applyBorder="1" applyAlignment="1"/>
    <xf numFmtId="3" fontId="10" fillId="0" borderId="2" xfId="1" applyNumberFormat="1" applyFont="1" applyBorder="1" applyAlignment="1">
      <alignment horizontal="left" vertical="top" wrapText="1"/>
    </xf>
    <xf numFmtId="3" fontId="19" fillId="0" borderId="2" xfId="1" applyNumberFormat="1" applyFont="1" applyBorder="1" applyAlignment="1">
      <alignment horizontal="left" vertical="top" wrapText="1"/>
    </xf>
    <xf numFmtId="3" fontId="15" fillId="0" borderId="2" xfId="1" applyNumberFormat="1" applyFont="1" applyBorder="1" applyAlignment="1">
      <alignment horizontal="left" vertical="top" wrapText="1"/>
    </xf>
    <xf numFmtId="3" fontId="22" fillId="0" borderId="2" xfId="1" applyNumberFormat="1" applyFont="1" applyBorder="1" applyAlignment="1">
      <alignment horizontal="left" vertical="top" wrapText="1"/>
    </xf>
    <xf numFmtId="3" fontId="13" fillId="0" borderId="2" xfId="1" applyNumberFormat="1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164" fontId="29" fillId="0" borderId="2" xfId="1" applyNumberFormat="1" applyFont="1" applyFill="1" applyBorder="1" applyAlignment="1">
      <alignment vertical="top"/>
    </xf>
    <xf numFmtId="0" fontId="19" fillId="0" borderId="2" xfId="1" applyFont="1" applyBorder="1" applyAlignment="1">
      <alignment horizontal="left" vertical="top" wrapText="1"/>
    </xf>
    <xf numFmtId="0" fontId="22" fillId="0" borderId="2" xfId="1" applyFont="1" applyBorder="1" applyAlignment="1">
      <alignment horizontal="left" vertical="top" wrapText="1"/>
    </xf>
    <xf numFmtId="0" fontId="1" fillId="0" borderId="0" xfId="1" applyFill="1" applyAlignment="1">
      <alignment horizontal="right"/>
    </xf>
    <xf numFmtId="0" fontId="1" fillId="0" borderId="0" xfId="1" applyAlignment="1">
      <alignment horizontal="right"/>
    </xf>
    <xf numFmtId="0" fontId="3" fillId="0" borderId="1" xfId="1" applyFont="1" applyFill="1" applyBorder="1" applyAlignment="1"/>
    <xf numFmtId="0" fontId="7" fillId="0" borderId="1" xfId="0" applyFont="1" applyBorder="1" applyAlignment="1"/>
    <xf numFmtId="3" fontId="8" fillId="0" borderId="2" xfId="3" applyNumberFormat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horizontal="right"/>
    </xf>
    <xf numFmtId="0" fontId="27" fillId="0" borderId="0" xfId="1" applyFont="1" applyFill="1" applyAlignment="1">
      <alignment horizontal="right" wrapText="1"/>
    </xf>
    <xf numFmtId="0" fontId="4" fillId="0" borderId="0" xfId="2" applyFont="1" applyAlignment="1">
      <alignment horizont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horizontal="left" wrapText="1"/>
    </xf>
    <xf numFmtId="0" fontId="28" fillId="0" borderId="0" xfId="0" applyFont="1" applyAlignment="1">
      <alignment horizontal="left" wrapText="1"/>
    </xf>
  </cellXfs>
  <cellStyles count="18">
    <cellStyle name="Normal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2"/>
    <cellStyle name="Обычный_Покварталь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zoomScale="74" zoomScaleNormal="74" zoomScaleSheetLayoutView="100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B12" sqref="B12"/>
    </sheetView>
  </sheetViews>
  <sheetFormatPr defaultColWidth="9.140625" defaultRowHeight="12.75" x14ac:dyDescent="0.2"/>
  <cols>
    <col min="1" max="1" width="18.85546875" style="1" customWidth="1"/>
    <col min="2" max="2" width="65.85546875" style="1" customWidth="1"/>
    <col min="3" max="4" width="11.140625" style="6" customWidth="1"/>
    <col min="5" max="5" width="11" style="6" customWidth="1"/>
    <col min="6" max="6" width="12" style="1" customWidth="1"/>
    <col min="7" max="16384" width="9.140625" style="1"/>
  </cols>
  <sheetData>
    <row r="1" spans="1:6" ht="15.75" x14ac:dyDescent="0.25">
      <c r="C1" s="70" t="s">
        <v>0</v>
      </c>
      <c r="D1" s="70"/>
      <c r="E1" s="70"/>
      <c r="F1" s="70"/>
    </row>
    <row r="2" spans="1:6" ht="15.75" x14ac:dyDescent="0.25">
      <c r="C2" s="70" t="s">
        <v>169</v>
      </c>
      <c r="D2" s="70"/>
      <c r="E2" s="70"/>
      <c r="F2" s="70"/>
    </row>
    <row r="3" spans="1:6" ht="15.6" customHeight="1" x14ac:dyDescent="0.25">
      <c r="C3" s="71" t="s">
        <v>188</v>
      </c>
      <c r="D3" s="71"/>
      <c r="E3" s="71"/>
      <c r="F3" s="71"/>
    </row>
    <row r="4" spans="1:6" x14ac:dyDescent="0.2">
      <c r="C4" s="65"/>
      <c r="D4" s="65"/>
      <c r="E4" s="65"/>
      <c r="F4" s="66"/>
    </row>
    <row r="5" spans="1:6" ht="15.6" customHeight="1" x14ac:dyDescent="0.25">
      <c r="C5" s="71" t="s">
        <v>187</v>
      </c>
      <c r="D5" s="71"/>
      <c r="E5" s="71"/>
      <c r="F5" s="71"/>
    </row>
    <row r="6" spans="1:6" ht="15.75" x14ac:dyDescent="0.25">
      <c r="A6" s="2"/>
      <c r="B6" s="2"/>
      <c r="C6" s="74"/>
      <c r="D6" s="75"/>
      <c r="E6" s="75"/>
    </row>
    <row r="7" spans="1:6" s="3" customFormat="1" ht="17.45" customHeight="1" x14ac:dyDescent="0.3">
      <c r="A7" s="72" t="s">
        <v>170</v>
      </c>
      <c r="B7" s="72"/>
      <c r="C7" s="72"/>
      <c r="D7" s="72"/>
      <c r="E7" s="72"/>
      <c r="F7" s="72"/>
    </row>
    <row r="8" spans="1:6" ht="13.9" customHeight="1" x14ac:dyDescent="0.25">
      <c r="A8" s="4"/>
      <c r="B8" s="4"/>
      <c r="C8" s="5"/>
      <c r="E8" s="68"/>
      <c r="F8" s="67" t="s">
        <v>103</v>
      </c>
    </row>
    <row r="9" spans="1:6" ht="13.15" customHeight="1" x14ac:dyDescent="0.2">
      <c r="A9" s="73" t="s">
        <v>1</v>
      </c>
      <c r="B9" s="73" t="s">
        <v>2</v>
      </c>
      <c r="C9" s="69" t="s">
        <v>3</v>
      </c>
      <c r="D9" s="69" t="s">
        <v>4</v>
      </c>
      <c r="E9" s="69" t="s">
        <v>5</v>
      </c>
      <c r="F9" s="69" t="s">
        <v>104</v>
      </c>
    </row>
    <row r="10" spans="1:6" s="6" customFormat="1" ht="52.7" customHeight="1" x14ac:dyDescent="0.2">
      <c r="A10" s="73"/>
      <c r="B10" s="73"/>
      <c r="C10" s="69"/>
      <c r="D10" s="69"/>
      <c r="E10" s="69"/>
      <c r="F10" s="69"/>
    </row>
    <row r="11" spans="1:6" s="8" customFormat="1" ht="11.25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12" customFormat="1" ht="16.5" customHeight="1" x14ac:dyDescent="0.2">
      <c r="A12" s="9" t="s">
        <v>6</v>
      </c>
      <c r="B12" s="10" t="s">
        <v>7</v>
      </c>
      <c r="C12" s="11">
        <f>C13+C30+C51+C75+C67+C23</f>
        <v>7865.7999999999993</v>
      </c>
      <c r="D12" s="11">
        <f>D13+D30+D51+D75+D67+D23</f>
        <v>7865.7999999999993</v>
      </c>
      <c r="E12" s="11">
        <f>E13+E30+E51+E75+E67+E23+E81</f>
        <v>6838.0999999999995</v>
      </c>
      <c r="F12" s="11">
        <f>E12/D12*100</f>
        <v>86.934577538203357</v>
      </c>
    </row>
    <row r="13" spans="1:6" s="12" customFormat="1" ht="15.75" customHeight="1" x14ac:dyDescent="0.2">
      <c r="A13" s="13" t="s">
        <v>8</v>
      </c>
      <c r="B13" s="14" t="s">
        <v>9</v>
      </c>
      <c r="C13" s="11">
        <f>C14</f>
        <v>4000</v>
      </c>
      <c r="D13" s="11">
        <f>D14</f>
        <v>4000</v>
      </c>
      <c r="E13" s="11">
        <f>E14</f>
        <v>4406.5</v>
      </c>
      <c r="F13" s="11">
        <f>E13/D13*100</f>
        <v>110.16250000000001</v>
      </c>
    </row>
    <row r="14" spans="1:6" s="15" customFormat="1" ht="18.75" customHeight="1" x14ac:dyDescent="0.2">
      <c r="A14" s="9" t="s">
        <v>10</v>
      </c>
      <c r="B14" s="10" t="s">
        <v>11</v>
      </c>
      <c r="C14" s="11">
        <f>C15+C20</f>
        <v>4000</v>
      </c>
      <c r="D14" s="11">
        <f>D15+D20</f>
        <v>4000</v>
      </c>
      <c r="E14" s="11">
        <f>E15+E20+E18</f>
        <v>4406.5</v>
      </c>
      <c r="F14" s="11">
        <f>E14/D14*100</f>
        <v>110.16250000000001</v>
      </c>
    </row>
    <row r="15" spans="1:6" s="15" customFormat="1" ht="65.25" customHeight="1" x14ac:dyDescent="0.2">
      <c r="A15" s="16" t="s">
        <v>12</v>
      </c>
      <c r="B15" s="17" t="s">
        <v>13</v>
      </c>
      <c r="C15" s="18">
        <f>SUM(C16:C16)</f>
        <v>4000</v>
      </c>
      <c r="D15" s="18">
        <f>SUM(D16:D16)</f>
        <v>4000</v>
      </c>
      <c r="E15" s="18">
        <f>SUM(E16:E17)</f>
        <v>4404.5</v>
      </c>
      <c r="F15" s="18">
        <f>E15/D15*100</f>
        <v>110.1125</v>
      </c>
    </row>
    <row r="16" spans="1:6" ht="82.5" customHeight="1" x14ac:dyDescent="0.2">
      <c r="A16" s="19" t="s">
        <v>14</v>
      </c>
      <c r="B16" s="20" t="s">
        <v>15</v>
      </c>
      <c r="C16" s="21">
        <v>4000</v>
      </c>
      <c r="D16" s="21">
        <v>4000</v>
      </c>
      <c r="E16" s="21">
        <v>4404.3999999999996</v>
      </c>
      <c r="F16" s="21">
        <f>E16/D16*100</f>
        <v>110.11</v>
      </c>
    </row>
    <row r="17" spans="1:6" ht="70.5" customHeight="1" x14ac:dyDescent="0.2">
      <c r="A17" s="19" t="s">
        <v>171</v>
      </c>
      <c r="B17" s="20" t="s">
        <v>172</v>
      </c>
      <c r="C17" s="21">
        <v>0</v>
      </c>
      <c r="D17" s="21">
        <v>0</v>
      </c>
      <c r="E17" s="21">
        <v>0.1</v>
      </c>
      <c r="F17" s="21"/>
    </row>
    <row r="18" spans="1:6" ht="84.75" customHeight="1" x14ac:dyDescent="0.2">
      <c r="A18" s="59" t="s">
        <v>173</v>
      </c>
      <c r="B18" s="17" t="s">
        <v>174</v>
      </c>
      <c r="C18" s="18">
        <v>0</v>
      </c>
      <c r="D18" s="18">
        <v>0</v>
      </c>
      <c r="E18" s="18">
        <f>E19</f>
        <v>0.2</v>
      </c>
      <c r="F18" s="21"/>
    </row>
    <row r="19" spans="1:6" ht="100.5" customHeight="1" x14ac:dyDescent="0.2">
      <c r="A19" s="57" t="s">
        <v>175</v>
      </c>
      <c r="B19" s="20" t="s">
        <v>176</v>
      </c>
      <c r="C19" s="21">
        <v>0</v>
      </c>
      <c r="D19" s="21">
        <v>0</v>
      </c>
      <c r="E19" s="21">
        <v>0.2</v>
      </c>
      <c r="F19" s="18"/>
    </row>
    <row r="20" spans="1:6" ht="33" customHeight="1" x14ac:dyDescent="0.2">
      <c r="A20" s="16" t="s">
        <v>16</v>
      </c>
      <c r="B20" s="17" t="s">
        <v>17</v>
      </c>
      <c r="C20" s="18">
        <f>SUM(C21:C22)</f>
        <v>0</v>
      </c>
      <c r="D20" s="18">
        <f>SUM(D21:D22)</f>
        <v>0</v>
      </c>
      <c r="E20" s="18">
        <f>SUM(E21:E22)</f>
        <v>1.7999999999999998</v>
      </c>
      <c r="F20" s="25"/>
    </row>
    <row r="21" spans="1:6" ht="60" customHeight="1" x14ac:dyDescent="0.2">
      <c r="A21" s="19" t="s">
        <v>18</v>
      </c>
      <c r="B21" s="20" t="s">
        <v>19</v>
      </c>
      <c r="C21" s="21">
        <v>0</v>
      </c>
      <c r="D21" s="21">
        <v>0</v>
      </c>
      <c r="E21" s="21">
        <v>1.2</v>
      </c>
      <c r="F21" s="21"/>
    </row>
    <row r="22" spans="1:6" ht="62.25" customHeight="1" x14ac:dyDescent="0.2">
      <c r="A22" s="19" t="s">
        <v>20</v>
      </c>
      <c r="B22" s="20" t="s">
        <v>21</v>
      </c>
      <c r="C22" s="21">
        <v>0</v>
      </c>
      <c r="D22" s="21">
        <v>0</v>
      </c>
      <c r="E22" s="21">
        <v>0.6</v>
      </c>
      <c r="F22" s="11"/>
    </row>
    <row r="23" spans="1:6" s="29" customFormat="1" ht="32.25" customHeight="1" x14ac:dyDescent="0.2">
      <c r="A23" s="27" t="s">
        <v>22</v>
      </c>
      <c r="B23" s="28" t="s">
        <v>23</v>
      </c>
      <c r="C23" s="11">
        <f t="shared" ref="C23:E23" si="0">C24</f>
        <v>400</v>
      </c>
      <c r="D23" s="11">
        <f t="shared" si="0"/>
        <v>400</v>
      </c>
      <c r="E23" s="11">
        <f t="shared" si="0"/>
        <v>433</v>
      </c>
      <c r="F23" s="11">
        <f t="shared" ref="F23:F31" si="1">E23/D23*100</f>
        <v>108.25</v>
      </c>
    </row>
    <row r="24" spans="1:6" s="29" customFormat="1" ht="36.75" customHeight="1" x14ac:dyDescent="0.2">
      <c r="A24" s="27" t="s">
        <v>24</v>
      </c>
      <c r="B24" s="30" t="s">
        <v>25</v>
      </c>
      <c r="C24" s="11">
        <f>C25+C26+C27+C28</f>
        <v>400</v>
      </c>
      <c r="D24" s="11">
        <f>D25+D26+D27+D28</f>
        <v>400</v>
      </c>
      <c r="E24" s="11">
        <f>E25+E26+E27+E28</f>
        <v>433</v>
      </c>
      <c r="F24" s="38">
        <f t="shared" si="1"/>
        <v>108.25</v>
      </c>
    </row>
    <row r="25" spans="1:6" ht="56.25" customHeight="1" x14ac:dyDescent="0.2">
      <c r="A25" s="31" t="s">
        <v>26</v>
      </c>
      <c r="B25" s="32" t="s">
        <v>27</v>
      </c>
      <c r="C25" s="21">
        <v>150</v>
      </c>
      <c r="D25" s="21">
        <v>150</v>
      </c>
      <c r="E25" s="21">
        <v>192.9</v>
      </c>
      <c r="F25" s="21">
        <f t="shared" si="1"/>
        <v>128.6</v>
      </c>
    </row>
    <row r="26" spans="1:6" ht="70.5" customHeight="1" x14ac:dyDescent="0.2">
      <c r="A26" s="31" t="s">
        <v>28</v>
      </c>
      <c r="B26" s="32" t="s">
        <v>29</v>
      </c>
      <c r="C26" s="21">
        <v>1</v>
      </c>
      <c r="D26" s="21">
        <v>1</v>
      </c>
      <c r="E26" s="21">
        <v>1.9</v>
      </c>
      <c r="F26" s="21">
        <f t="shared" si="1"/>
        <v>190</v>
      </c>
    </row>
    <row r="27" spans="1:6" ht="60" customHeight="1" x14ac:dyDescent="0.2">
      <c r="A27" s="31" t="s">
        <v>30</v>
      </c>
      <c r="B27" s="32" t="s">
        <v>31</v>
      </c>
      <c r="C27" s="21">
        <v>260</v>
      </c>
      <c r="D27" s="21">
        <v>260</v>
      </c>
      <c r="E27" s="21">
        <v>281.39999999999998</v>
      </c>
      <c r="F27" s="21">
        <f t="shared" si="1"/>
        <v>108.23076923076923</v>
      </c>
    </row>
    <row r="28" spans="1:6" ht="57.75" customHeight="1" x14ac:dyDescent="0.2">
      <c r="A28" s="31" t="s">
        <v>32</v>
      </c>
      <c r="B28" s="32" t="s">
        <v>33</v>
      </c>
      <c r="C28" s="21">
        <v>-11</v>
      </c>
      <c r="D28" s="21">
        <v>-11</v>
      </c>
      <c r="E28" s="21">
        <v>-43.2</v>
      </c>
      <c r="F28" s="21">
        <f t="shared" si="1"/>
        <v>392.72727272727275</v>
      </c>
    </row>
    <row r="29" spans="1:6" ht="39.6" hidden="1" customHeight="1" x14ac:dyDescent="0.2">
      <c r="A29" s="19" t="s">
        <v>34</v>
      </c>
      <c r="B29" s="32" t="s">
        <v>35</v>
      </c>
      <c r="C29" s="22"/>
      <c r="D29" s="22"/>
      <c r="E29" s="22"/>
      <c r="F29" s="38"/>
    </row>
    <row r="30" spans="1:6" s="23" customFormat="1" ht="18" customHeight="1" x14ac:dyDescent="0.2">
      <c r="A30" s="9" t="s">
        <v>36</v>
      </c>
      <c r="B30" s="14" t="s">
        <v>37</v>
      </c>
      <c r="C30" s="11">
        <f>C31+C35+C42</f>
        <v>1944</v>
      </c>
      <c r="D30" s="11">
        <f>D31+D35+D42</f>
        <v>1944</v>
      </c>
      <c r="E30" s="11">
        <f>E35+E31+E42</f>
        <v>1096.3000000000002</v>
      </c>
      <c r="F30" s="38">
        <f t="shared" si="1"/>
        <v>56.394032921810712</v>
      </c>
    </row>
    <row r="31" spans="1:6" s="23" customFormat="1" ht="21.75" customHeight="1" x14ac:dyDescent="0.2">
      <c r="A31" s="55" t="s">
        <v>105</v>
      </c>
      <c r="B31" s="14" t="s">
        <v>106</v>
      </c>
      <c r="C31" s="11">
        <f>C32</f>
        <v>450</v>
      </c>
      <c r="D31" s="11">
        <f>D32</f>
        <v>450</v>
      </c>
      <c r="E31" s="11">
        <f>E32</f>
        <v>375.70000000000005</v>
      </c>
      <c r="F31" s="38">
        <f t="shared" si="1"/>
        <v>83.488888888888908</v>
      </c>
    </row>
    <row r="32" spans="1:6" s="23" customFormat="1" ht="32.25" customHeight="1" x14ac:dyDescent="0.2">
      <c r="A32" s="56" t="s">
        <v>118</v>
      </c>
      <c r="B32" s="52" t="s">
        <v>119</v>
      </c>
      <c r="C32" s="11">
        <f>C33</f>
        <v>450</v>
      </c>
      <c r="D32" s="11">
        <f>D33</f>
        <v>450</v>
      </c>
      <c r="E32" s="11">
        <f>SUM(E33:E34)</f>
        <v>375.70000000000005</v>
      </c>
      <c r="F32" s="25">
        <f>E32/D32*100</f>
        <v>83.488888888888908</v>
      </c>
    </row>
    <row r="33" spans="1:6" s="23" customFormat="1" ht="57" customHeight="1" x14ac:dyDescent="0.2">
      <c r="A33" s="56" t="s">
        <v>120</v>
      </c>
      <c r="B33" s="52" t="s">
        <v>121</v>
      </c>
      <c r="C33" s="25">
        <v>450</v>
      </c>
      <c r="D33" s="25">
        <v>450</v>
      </c>
      <c r="E33" s="25">
        <v>369.1</v>
      </c>
      <c r="F33" s="25">
        <f>E33/D33*100</f>
        <v>82.022222222222226</v>
      </c>
    </row>
    <row r="34" spans="1:6" s="23" customFormat="1" ht="42" customHeight="1" x14ac:dyDescent="0.2">
      <c r="A34" s="56" t="s">
        <v>122</v>
      </c>
      <c r="B34" s="52" t="s">
        <v>123</v>
      </c>
      <c r="C34" s="25">
        <v>0</v>
      </c>
      <c r="D34" s="25">
        <v>0</v>
      </c>
      <c r="E34" s="25">
        <v>6.6</v>
      </c>
      <c r="F34" s="25"/>
    </row>
    <row r="35" spans="1:6" s="29" customFormat="1" ht="20.25" customHeight="1" x14ac:dyDescent="0.2">
      <c r="A35" s="36" t="s">
        <v>38</v>
      </c>
      <c r="B35" s="37" t="s">
        <v>39</v>
      </c>
      <c r="C35" s="38">
        <f>C36+C39</f>
        <v>534</v>
      </c>
      <c r="D35" s="38">
        <f>D36+D39</f>
        <v>534</v>
      </c>
      <c r="E35" s="38">
        <f>E36+E39</f>
        <v>469.2</v>
      </c>
      <c r="F35" s="38">
        <f>E35/D35*100</f>
        <v>87.86516853932585</v>
      </c>
    </row>
    <row r="36" spans="1:6" s="23" customFormat="1" ht="18.75" customHeight="1" x14ac:dyDescent="0.2">
      <c r="A36" s="33" t="s">
        <v>40</v>
      </c>
      <c r="B36" s="35" t="s">
        <v>41</v>
      </c>
      <c r="C36" s="18">
        <f>SUM(C37:C37)</f>
        <v>27</v>
      </c>
      <c r="D36" s="18">
        <f>SUM(D37:D37)</f>
        <v>27</v>
      </c>
      <c r="E36" s="18">
        <f>SUM(E37:E38)</f>
        <v>14.799999999999999</v>
      </c>
      <c r="F36" s="18">
        <f t="shared" ref="F36:F43" si="2">E36/D36*100</f>
        <v>54.814814814814817</v>
      </c>
    </row>
    <row r="37" spans="1:6" ht="38.25" x14ac:dyDescent="0.2">
      <c r="A37" s="19" t="s">
        <v>42</v>
      </c>
      <c r="B37" s="32" t="s">
        <v>43</v>
      </c>
      <c r="C37" s="21">
        <v>27</v>
      </c>
      <c r="D37" s="21">
        <v>27</v>
      </c>
      <c r="E37" s="21">
        <v>14.7</v>
      </c>
      <c r="F37" s="25">
        <f t="shared" si="2"/>
        <v>54.444444444444443</v>
      </c>
    </row>
    <row r="38" spans="1:6" ht="18" customHeight="1" x14ac:dyDescent="0.2">
      <c r="A38" s="57" t="s">
        <v>184</v>
      </c>
      <c r="B38" s="32" t="s">
        <v>185</v>
      </c>
      <c r="C38" s="21">
        <v>0</v>
      </c>
      <c r="D38" s="21">
        <v>0</v>
      </c>
      <c r="E38" s="21">
        <v>0.1</v>
      </c>
      <c r="F38" s="38"/>
    </row>
    <row r="39" spans="1:6" s="23" customFormat="1" ht="23.25" customHeight="1" x14ac:dyDescent="0.2">
      <c r="A39" s="33" t="s">
        <v>44</v>
      </c>
      <c r="B39" s="35" t="s">
        <v>45</v>
      </c>
      <c r="C39" s="22">
        <f>SUM(C40:C41)</f>
        <v>507</v>
      </c>
      <c r="D39" s="22">
        <f>SUM(D40:D41)</f>
        <v>507</v>
      </c>
      <c r="E39" s="22">
        <f>SUM(E40:E41)</f>
        <v>454.4</v>
      </c>
      <c r="F39" s="18">
        <f t="shared" si="2"/>
        <v>89.625246548323474</v>
      </c>
    </row>
    <row r="40" spans="1:6" ht="34.5" customHeight="1" x14ac:dyDescent="0.2">
      <c r="A40" s="19" t="s">
        <v>46</v>
      </c>
      <c r="B40" s="32" t="s">
        <v>47</v>
      </c>
      <c r="C40" s="25">
        <v>507</v>
      </c>
      <c r="D40" s="25">
        <v>507</v>
      </c>
      <c r="E40" s="25">
        <v>448.4</v>
      </c>
      <c r="F40" s="25">
        <f t="shared" si="2"/>
        <v>88.441814595660745</v>
      </c>
    </row>
    <row r="41" spans="1:6" ht="18.75" customHeight="1" x14ac:dyDescent="0.2">
      <c r="A41" s="19" t="s">
        <v>48</v>
      </c>
      <c r="B41" s="32" t="s">
        <v>49</v>
      </c>
      <c r="C41" s="25">
        <v>0</v>
      </c>
      <c r="D41" s="25">
        <v>0</v>
      </c>
      <c r="E41" s="25">
        <v>6</v>
      </c>
      <c r="F41" s="38"/>
    </row>
    <row r="42" spans="1:6" ht="21" customHeight="1" x14ac:dyDescent="0.2">
      <c r="A42" s="58" t="s">
        <v>108</v>
      </c>
      <c r="B42" s="45" t="s">
        <v>107</v>
      </c>
      <c r="C42" s="38">
        <f>C43+C47</f>
        <v>960</v>
      </c>
      <c r="D42" s="38">
        <f>D43+D47</f>
        <v>960</v>
      </c>
      <c r="E42" s="38">
        <f>E43+E47</f>
        <v>251.4</v>
      </c>
      <c r="F42" s="38">
        <f t="shared" si="2"/>
        <v>26.187500000000004</v>
      </c>
    </row>
    <row r="43" spans="1:6" ht="19.5" customHeight="1" x14ac:dyDescent="0.2">
      <c r="A43" s="59" t="s">
        <v>109</v>
      </c>
      <c r="B43" s="61" t="s">
        <v>110</v>
      </c>
      <c r="C43" s="18">
        <f>C44</f>
        <v>260</v>
      </c>
      <c r="D43" s="18">
        <f>D44</f>
        <v>260</v>
      </c>
      <c r="E43" s="18">
        <f>E44</f>
        <v>153.4</v>
      </c>
      <c r="F43" s="18">
        <f t="shared" si="2"/>
        <v>59</v>
      </c>
    </row>
    <row r="44" spans="1:6" ht="34.5" customHeight="1" x14ac:dyDescent="0.2">
      <c r="A44" s="57" t="s">
        <v>124</v>
      </c>
      <c r="B44" s="32" t="s">
        <v>125</v>
      </c>
      <c r="C44" s="25">
        <f>C45</f>
        <v>260</v>
      </c>
      <c r="D44" s="25">
        <f>D45</f>
        <v>260</v>
      </c>
      <c r="E44" s="25">
        <f>SUM(E45:E46)</f>
        <v>153.4</v>
      </c>
      <c r="F44" s="25">
        <f>E44/D44*100</f>
        <v>59</v>
      </c>
    </row>
    <row r="45" spans="1:6" ht="56.25" customHeight="1" x14ac:dyDescent="0.2">
      <c r="A45" s="57" t="s">
        <v>126</v>
      </c>
      <c r="B45" s="32" t="s">
        <v>127</v>
      </c>
      <c r="C45" s="25">
        <v>260</v>
      </c>
      <c r="D45" s="25">
        <v>260</v>
      </c>
      <c r="E45" s="25">
        <v>153.1</v>
      </c>
      <c r="F45" s="25">
        <f>E45/D45*100</f>
        <v>58.88461538461538</v>
      </c>
    </row>
    <row r="46" spans="1:6" ht="57.75" customHeight="1" x14ac:dyDescent="0.2">
      <c r="A46" s="57" t="s">
        <v>177</v>
      </c>
      <c r="B46" s="32" t="s">
        <v>178</v>
      </c>
      <c r="C46" s="25">
        <v>0</v>
      </c>
      <c r="D46" s="25">
        <v>0</v>
      </c>
      <c r="E46" s="25">
        <v>0.3</v>
      </c>
      <c r="F46" s="25"/>
    </row>
    <row r="47" spans="1:6" ht="19.5" customHeight="1" x14ac:dyDescent="0.2">
      <c r="A47" s="16" t="s">
        <v>111</v>
      </c>
      <c r="B47" s="61" t="s">
        <v>112</v>
      </c>
      <c r="C47" s="18">
        <f>C48</f>
        <v>700</v>
      </c>
      <c r="D47" s="18">
        <f>D48</f>
        <v>700</v>
      </c>
      <c r="E47" s="18">
        <f>E48</f>
        <v>98</v>
      </c>
      <c r="F47" s="18">
        <f>E47/D47*100</f>
        <v>14.000000000000002</v>
      </c>
    </row>
    <row r="48" spans="1:6" ht="32.25" customHeight="1" x14ac:dyDescent="0.2">
      <c r="A48" s="19" t="s">
        <v>129</v>
      </c>
      <c r="B48" s="32" t="s">
        <v>130</v>
      </c>
      <c r="C48" s="21">
        <f>C49</f>
        <v>700</v>
      </c>
      <c r="D48" s="21">
        <f>D49</f>
        <v>700</v>
      </c>
      <c r="E48" s="21">
        <f>SUM(E49:E50)</f>
        <v>98</v>
      </c>
      <c r="F48" s="25">
        <f>E48/D48*100</f>
        <v>14.000000000000002</v>
      </c>
    </row>
    <row r="49" spans="1:6" ht="59.25" customHeight="1" x14ac:dyDescent="0.2">
      <c r="A49" s="19" t="s">
        <v>128</v>
      </c>
      <c r="B49" s="32" t="s">
        <v>131</v>
      </c>
      <c r="C49" s="21">
        <v>700</v>
      </c>
      <c r="D49" s="21">
        <v>700</v>
      </c>
      <c r="E49" s="21">
        <v>98.8</v>
      </c>
      <c r="F49" s="25">
        <f>E49/D49*100</f>
        <v>14.114285714285712</v>
      </c>
    </row>
    <row r="50" spans="1:6" ht="45.75" customHeight="1" x14ac:dyDescent="0.2">
      <c r="A50" s="19" t="s">
        <v>132</v>
      </c>
      <c r="B50" s="32" t="s">
        <v>133</v>
      </c>
      <c r="C50" s="21">
        <v>0</v>
      </c>
      <c r="D50" s="21">
        <v>0</v>
      </c>
      <c r="E50" s="21">
        <v>-0.8</v>
      </c>
      <c r="F50" s="25"/>
    </row>
    <row r="51" spans="1:6" ht="34.5" customHeight="1" x14ac:dyDescent="0.2">
      <c r="A51" s="9" t="s">
        <v>50</v>
      </c>
      <c r="B51" s="14" t="s">
        <v>51</v>
      </c>
      <c r="C51" s="11">
        <f>C54+C56+C62+C52</f>
        <v>585.9</v>
      </c>
      <c r="D51" s="11">
        <f>D54+D56+D62+D52</f>
        <v>585.9</v>
      </c>
      <c r="E51" s="11">
        <f>E54+E56+E62+E52+E59</f>
        <v>610</v>
      </c>
      <c r="F51" s="38">
        <f>E51/D51*100</f>
        <v>104.11332991978153</v>
      </c>
    </row>
    <row r="52" spans="1:6" ht="52.9" hidden="1" customHeight="1" x14ac:dyDescent="0.2">
      <c r="A52" s="27" t="s">
        <v>52</v>
      </c>
      <c r="B52" s="28" t="s">
        <v>53</v>
      </c>
      <c r="C52" s="11">
        <f>C53</f>
        <v>0</v>
      </c>
      <c r="D52" s="11">
        <f>D53</f>
        <v>0</v>
      </c>
      <c r="E52" s="11">
        <f>E53</f>
        <v>0</v>
      </c>
      <c r="F52" s="25"/>
    </row>
    <row r="53" spans="1:6" s="26" customFormat="1" ht="39.6" hidden="1" customHeight="1" x14ac:dyDescent="0.2">
      <c r="A53" s="31" t="s">
        <v>54</v>
      </c>
      <c r="B53" s="39" t="s">
        <v>55</v>
      </c>
      <c r="C53" s="21">
        <v>0</v>
      </c>
      <c r="D53" s="21">
        <v>0</v>
      </c>
      <c r="E53" s="21">
        <v>0</v>
      </c>
      <c r="F53" s="11" t="e">
        <f>E53/D53*100</f>
        <v>#DIV/0!</v>
      </c>
    </row>
    <row r="54" spans="1:6" ht="26.45" hidden="1" customHeight="1" x14ac:dyDescent="0.2">
      <c r="A54" s="9" t="s">
        <v>56</v>
      </c>
      <c r="B54" s="10" t="s">
        <v>57</v>
      </c>
      <c r="C54" s="11">
        <f>C55</f>
        <v>0</v>
      </c>
      <c r="D54" s="11">
        <f>D55</f>
        <v>0</v>
      </c>
      <c r="E54" s="11">
        <f>E55</f>
        <v>0</v>
      </c>
      <c r="F54" s="11"/>
    </row>
    <row r="55" spans="1:6" ht="26.45" hidden="1" customHeight="1" x14ac:dyDescent="0.2">
      <c r="A55" s="19" t="s">
        <v>58</v>
      </c>
      <c r="B55" s="20" t="s">
        <v>59</v>
      </c>
      <c r="C55" s="21"/>
      <c r="D55" s="21"/>
      <c r="E55" s="21"/>
      <c r="F55" s="21"/>
    </row>
    <row r="56" spans="1:6" ht="72" customHeight="1" x14ac:dyDescent="0.2">
      <c r="A56" s="9" t="s">
        <v>60</v>
      </c>
      <c r="B56" s="10" t="s">
        <v>61</v>
      </c>
      <c r="C56" s="11">
        <f t="shared" ref="C56:E57" si="3">C57</f>
        <v>525.9</v>
      </c>
      <c r="D56" s="11">
        <f t="shared" si="3"/>
        <v>525.9</v>
      </c>
      <c r="E56" s="11">
        <f t="shared" si="3"/>
        <v>496.8</v>
      </c>
      <c r="F56" s="11">
        <f>E56/D56*100</f>
        <v>94.466628636622943</v>
      </c>
    </row>
    <row r="57" spans="1:6" ht="69.75" customHeight="1" x14ac:dyDescent="0.2">
      <c r="A57" s="33" t="s">
        <v>62</v>
      </c>
      <c r="B57" s="34" t="s">
        <v>63</v>
      </c>
      <c r="C57" s="22">
        <f t="shared" si="3"/>
        <v>525.9</v>
      </c>
      <c r="D57" s="22">
        <f t="shared" si="3"/>
        <v>525.9</v>
      </c>
      <c r="E57" s="22">
        <f t="shared" si="3"/>
        <v>496.8</v>
      </c>
      <c r="F57" s="21">
        <f>E57/D57*100</f>
        <v>94.466628636622943</v>
      </c>
    </row>
    <row r="58" spans="1:6" ht="57.75" customHeight="1" x14ac:dyDescent="0.2">
      <c r="A58" s="19" t="s">
        <v>134</v>
      </c>
      <c r="B58" s="20" t="s">
        <v>135</v>
      </c>
      <c r="C58" s="21">
        <v>525.9</v>
      </c>
      <c r="D58" s="21">
        <v>525.9</v>
      </c>
      <c r="E58" s="21">
        <v>496.8</v>
      </c>
      <c r="F58" s="25">
        <f>E58/D58*100</f>
        <v>94.466628636622943</v>
      </c>
    </row>
    <row r="59" spans="1:6" ht="45.75" customHeight="1" x14ac:dyDescent="0.2">
      <c r="A59" s="36" t="s">
        <v>158</v>
      </c>
      <c r="B59" s="37" t="s">
        <v>159</v>
      </c>
      <c r="C59" s="38">
        <v>0</v>
      </c>
      <c r="D59" s="38">
        <f>D60</f>
        <v>0</v>
      </c>
      <c r="E59" s="38">
        <f>E60</f>
        <v>11.5</v>
      </c>
      <c r="F59" s="62"/>
    </row>
    <row r="60" spans="1:6" ht="33.75" customHeight="1" x14ac:dyDescent="0.2">
      <c r="A60" s="19" t="s">
        <v>156</v>
      </c>
      <c r="B60" s="20" t="s">
        <v>157</v>
      </c>
      <c r="C60" s="21">
        <v>0</v>
      </c>
      <c r="D60" s="21">
        <f>D61</f>
        <v>0</v>
      </c>
      <c r="E60" s="21">
        <f>E61</f>
        <v>11.5</v>
      </c>
      <c r="F60" s="11"/>
    </row>
    <row r="61" spans="1:6" ht="72" customHeight="1" x14ac:dyDescent="0.2">
      <c r="A61" s="19" t="s">
        <v>154</v>
      </c>
      <c r="B61" s="20" t="s">
        <v>155</v>
      </c>
      <c r="C61" s="21">
        <v>0</v>
      </c>
      <c r="D61" s="21">
        <v>0</v>
      </c>
      <c r="E61" s="21">
        <v>11.5</v>
      </c>
      <c r="F61" s="22"/>
    </row>
    <row r="62" spans="1:6" ht="69.75" customHeight="1" x14ac:dyDescent="0.2">
      <c r="A62" s="9" t="s">
        <v>64</v>
      </c>
      <c r="B62" s="37" t="s">
        <v>65</v>
      </c>
      <c r="C62" s="11">
        <f>C65+C63</f>
        <v>60</v>
      </c>
      <c r="D62" s="11">
        <f>D65+D63</f>
        <v>60</v>
      </c>
      <c r="E62" s="11">
        <f>E65+E63</f>
        <v>101.7</v>
      </c>
      <c r="F62" s="38">
        <f>E62/D62*100</f>
        <v>169.5</v>
      </c>
    </row>
    <row r="63" spans="1:6" ht="26.45" hidden="1" customHeight="1" x14ac:dyDescent="0.2">
      <c r="A63" s="33" t="s">
        <v>66</v>
      </c>
      <c r="B63" s="17" t="s">
        <v>67</v>
      </c>
      <c r="C63" s="22">
        <f>C64</f>
        <v>0</v>
      </c>
      <c r="D63" s="22">
        <f>D64</f>
        <v>0</v>
      </c>
      <c r="E63" s="22">
        <f>E64</f>
        <v>0</v>
      </c>
      <c r="F63" s="21" t="e">
        <f t="shared" ref="F63:F100" si="4">E63/D63*100</f>
        <v>#DIV/0!</v>
      </c>
    </row>
    <row r="64" spans="1:6" ht="26.45" hidden="1" customHeight="1" x14ac:dyDescent="0.2">
      <c r="A64" s="19" t="s">
        <v>68</v>
      </c>
      <c r="B64" s="24" t="s">
        <v>69</v>
      </c>
      <c r="C64" s="21">
        <v>0</v>
      </c>
      <c r="D64" s="21">
        <v>0</v>
      </c>
      <c r="E64" s="21">
        <v>0</v>
      </c>
      <c r="F64" s="21" t="e">
        <f t="shared" si="4"/>
        <v>#DIV/0!</v>
      </c>
    </row>
    <row r="65" spans="1:6" ht="71.25" customHeight="1" x14ac:dyDescent="0.2">
      <c r="A65" s="42" t="s">
        <v>70</v>
      </c>
      <c r="B65" s="17" t="s">
        <v>71</v>
      </c>
      <c r="C65" s="18">
        <f>C66</f>
        <v>60</v>
      </c>
      <c r="D65" s="18">
        <f>D66</f>
        <v>60</v>
      </c>
      <c r="E65" s="18">
        <f>E66</f>
        <v>101.7</v>
      </c>
      <c r="F65" s="18">
        <f t="shared" si="4"/>
        <v>169.5</v>
      </c>
    </row>
    <row r="66" spans="1:6" ht="65.25" customHeight="1" x14ac:dyDescent="0.2">
      <c r="A66" s="43" t="s">
        <v>136</v>
      </c>
      <c r="B66" s="44" t="s">
        <v>137</v>
      </c>
      <c r="C66" s="25">
        <v>60</v>
      </c>
      <c r="D66" s="25">
        <v>60</v>
      </c>
      <c r="E66" s="25">
        <v>101.7</v>
      </c>
      <c r="F66" s="21">
        <f t="shared" si="4"/>
        <v>169.5</v>
      </c>
    </row>
    <row r="67" spans="1:6" s="23" customFormat="1" ht="31.5" customHeight="1" x14ac:dyDescent="0.2">
      <c r="A67" s="9" t="s">
        <v>72</v>
      </c>
      <c r="B67" s="10" t="s">
        <v>73</v>
      </c>
      <c r="C67" s="11">
        <f>C68+C70</f>
        <v>540</v>
      </c>
      <c r="D67" s="11">
        <f>D68+D70</f>
        <v>540</v>
      </c>
      <c r="E67" s="11">
        <f>E68+E70</f>
        <v>264.39999999999998</v>
      </c>
      <c r="F67" s="38">
        <f t="shared" si="4"/>
        <v>48.962962962962955</v>
      </c>
    </row>
    <row r="68" spans="1:6" s="29" customFormat="1" ht="16.5" customHeight="1" x14ac:dyDescent="0.2">
      <c r="A68" s="36" t="s">
        <v>74</v>
      </c>
      <c r="B68" s="37" t="s">
        <v>75</v>
      </c>
      <c r="C68" s="11">
        <f>C69</f>
        <v>540</v>
      </c>
      <c r="D68" s="11">
        <f>D69</f>
        <v>540</v>
      </c>
      <c r="E68" s="11">
        <f>E69</f>
        <v>132.19999999999999</v>
      </c>
      <c r="F68" s="38">
        <f t="shared" si="4"/>
        <v>24.481481481481477</v>
      </c>
    </row>
    <row r="69" spans="1:6" ht="31.5" customHeight="1" x14ac:dyDescent="0.2">
      <c r="A69" s="19" t="s">
        <v>138</v>
      </c>
      <c r="B69" s="20" t="s">
        <v>139</v>
      </c>
      <c r="C69" s="21">
        <v>540</v>
      </c>
      <c r="D69" s="21">
        <v>540</v>
      </c>
      <c r="E69" s="21">
        <v>132.19999999999999</v>
      </c>
      <c r="F69" s="21">
        <f t="shared" si="4"/>
        <v>24.481481481481477</v>
      </c>
    </row>
    <row r="70" spans="1:6" s="29" customFormat="1" ht="21" customHeight="1" x14ac:dyDescent="0.2">
      <c r="A70" s="36" t="s">
        <v>76</v>
      </c>
      <c r="B70" s="37" t="s">
        <v>77</v>
      </c>
      <c r="C70" s="11">
        <f>C73</f>
        <v>0</v>
      </c>
      <c r="D70" s="11">
        <f>D71+D73</f>
        <v>0</v>
      </c>
      <c r="E70" s="11">
        <f>E71+E73</f>
        <v>132.19999999999999</v>
      </c>
      <c r="F70" s="21"/>
    </row>
    <row r="71" spans="1:6" s="29" customFormat="1" ht="31.5" customHeight="1" x14ac:dyDescent="0.2">
      <c r="A71" s="59" t="s">
        <v>116</v>
      </c>
      <c r="B71" s="17" t="s">
        <v>117</v>
      </c>
      <c r="C71" s="18">
        <v>0</v>
      </c>
      <c r="D71" s="18">
        <f>D72</f>
        <v>0</v>
      </c>
      <c r="E71" s="18">
        <f>E72</f>
        <v>13.5</v>
      </c>
      <c r="F71" s="25"/>
    </row>
    <row r="72" spans="1:6" s="29" customFormat="1" ht="32.25" customHeight="1" x14ac:dyDescent="0.2">
      <c r="A72" s="56" t="s">
        <v>160</v>
      </c>
      <c r="B72" s="24" t="s">
        <v>161</v>
      </c>
      <c r="C72" s="25">
        <v>0</v>
      </c>
      <c r="D72" s="25">
        <v>0</v>
      </c>
      <c r="E72" s="25">
        <v>13.5</v>
      </c>
      <c r="F72" s="21"/>
    </row>
    <row r="73" spans="1:6" s="23" customFormat="1" ht="18" customHeight="1" x14ac:dyDescent="0.2">
      <c r="A73" s="33" t="s">
        <v>78</v>
      </c>
      <c r="B73" s="34" t="s">
        <v>79</v>
      </c>
      <c r="C73" s="22">
        <f>C74</f>
        <v>0</v>
      </c>
      <c r="D73" s="22">
        <f>D74</f>
        <v>0</v>
      </c>
      <c r="E73" s="22">
        <f>E74</f>
        <v>118.7</v>
      </c>
      <c r="F73" s="21"/>
    </row>
    <row r="74" spans="1:6" ht="19.5" customHeight="1" x14ac:dyDescent="0.2">
      <c r="A74" s="19" t="s">
        <v>162</v>
      </c>
      <c r="B74" s="20" t="s">
        <v>163</v>
      </c>
      <c r="C74" s="21">
        <v>0</v>
      </c>
      <c r="D74" s="21">
        <v>0</v>
      </c>
      <c r="E74" s="21">
        <v>118.7</v>
      </c>
      <c r="F74" s="21"/>
    </row>
    <row r="75" spans="1:6" ht="31.5" customHeight="1" x14ac:dyDescent="0.2">
      <c r="A75" s="9" t="s">
        <v>80</v>
      </c>
      <c r="B75" s="14" t="s">
        <v>81</v>
      </c>
      <c r="C75" s="11">
        <f>C78</f>
        <v>395.9</v>
      </c>
      <c r="D75" s="11">
        <f>D78</f>
        <v>395.9</v>
      </c>
      <c r="E75" s="11">
        <f>E76</f>
        <v>15</v>
      </c>
      <c r="F75" s="38">
        <f t="shared" si="4"/>
        <v>3.7888355645364995</v>
      </c>
    </row>
    <row r="76" spans="1:6" ht="71.25" customHeight="1" x14ac:dyDescent="0.2">
      <c r="A76" s="59" t="s">
        <v>166</v>
      </c>
      <c r="B76" s="50" t="s">
        <v>167</v>
      </c>
      <c r="C76" s="62">
        <v>0</v>
      </c>
      <c r="D76" s="62">
        <v>0</v>
      </c>
      <c r="E76" s="18">
        <f>E77</f>
        <v>15</v>
      </c>
      <c r="F76" s="21"/>
    </row>
    <row r="77" spans="1:6" ht="74.25" customHeight="1" x14ac:dyDescent="0.2">
      <c r="A77" s="56" t="s">
        <v>164</v>
      </c>
      <c r="B77" s="52" t="s">
        <v>165</v>
      </c>
      <c r="C77" s="25">
        <v>0</v>
      </c>
      <c r="D77" s="25">
        <v>0</v>
      </c>
      <c r="E77" s="25">
        <v>15</v>
      </c>
      <c r="F77" s="21"/>
    </row>
    <row r="78" spans="1:6" s="29" customFormat="1" ht="31.5" customHeight="1" x14ac:dyDescent="0.2">
      <c r="A78" s="48" t="s">
        <v>82</v>
      </c>
      <c r="B78" s="49" t="s">
        <v>83</v>
      </c>
      <c r="C78" s="38">
        <f t="shared" ref="C78:E79" si="5">C79</f>
        <v>395.9</v>
      </c>
      <c r="D78" s="38">
        <f t="shared" si="5"/>
        <v>395.9</v>
      </c>
      <c r="E78" s="38">
        <f t="shared" si="5"/>
        <v>0</v>
      </c>
      <c r="F78" s="38">
        <f t="shared" si="4"/>
        <v>0</v>
      </c>
    </row>
    <row r="79" spans="1:6" ht="45" customHeight="1" x14ac:dyDescent="0.2">
      <c r="A79" s="60" t="s">
        <v>114</v>
      </c>
      <c r="B79" s="50" t="s">
        <v>115</v>
      </c>
      <c r="C79" s="18">
        <f t="shared" si="5"/>
        <v>395.9</v>
      </c>
      <c r="D79" s="18">
        <f t="shared" si="5"/>
        <v>395.9</v>
      </c>
      <c r="E79" s="18">
        <f t="shared" si="5"/>
        <v>0</v>
      </c>
      <c r="F79" s="21">
        <f t="shared" si="4"/>
        <v>0</v>
      </c>
    </row>
    <row r="80" spans="1:6" ht="47.25" customHeight="1" x14ac:dyDescent="0.2">
      <c r="A80" s="51" t="s">
        <v>140</v>
      </c>
      <c r="B80" s="52" t="s">
        <v>141</v>
      </c>
      <c r="C80" s="21">
        <v>395.9</v>
      </c>
      <c r="D80" s="21">
        <v>395.9</v>
      </c>
      <c r="E80" s="21">
        <v>0</v>
      </c>
      <c r="F80" s="21">
        <f t="shared" si="4"/>
        <v>0</v>
      </c>
    </row>
    <row r="81" spans="1:6" ht="18.75" customHeight="1" x14ac:dyDescent="0.2">
      <c r="A81" s="64" t="s">
        <v>186</v>
      </c>
      <c r="B81" s="49" t="s">
        <v>183</v>
      </c>
      <c r="C81" s="38">
        <v>0</v>
      </c>
      <c r="D81" s="38">
        <v>0</v>
      </c>
      <c r="E81" s="38">
        <f>E82</f>
        <v>12.9</v>
      </c>
      <c r="F81" s="21"/>
    </row>
    <row r="82" spans="1:6" ht="32.25" customHeight="1" x14ac:dyDescent="0.2">
      <c r="A82" s="60" t="s">
        <v>179</v>
      </c>
      <c r="B82" s="50" t="s">
        <v>182</v>
      </c>
      <c r="C82" s="18">
        <v>0</v>
      </c>
      <c r="D82" s="18">
        <v>0</v>
      </c>
      <c r="E82" s="18">
        <f>E83</f>
        <v>12.9</v>
      </c>
      <c r="F82" s="21"/>
    </row>
    <row r="83" spans="1:6" ht="30.75" customHeight="1" x14ac:dyDescent="0.2">
      <c r="A83" s="63" t="s">
        <v>180</v>
      </c>
      <c r="B83" s="52" t="s">
        <v>181</v>
      </c>
      <c r="C83" s="21">
        <v>0</v>
      </c>
      <c r="D83" s="21">
        <v>0</v>
      </c>
      <c r="E83" s="21">
        <v>12.9</v>
      </c>
      <c r="F83" s="21"/>
    </row>
    <row r="84" spans="1:6" ht="19.5" customHeight="1" x14ac:dyDescent="0.2">
      <c r="A84" s="9" t="s">
        <v>84</v>
      </c>
      <c r="B84" s="14" t="s">
        <v>85</v>
      </c>
      <c r="C84" s="11">
        <f>C85</f>
        <v>6926.8</v>
      </c>
      <c r="D84" s="11">
        <f t="shared" ref="D84:E84" si="6">D85</f>
        <v>13433.900000000001</v>
      </c>
      <c r="E84" s="11">
        <f t="shared" si="6"/>
        <v>12617.099999999999</v>
      </c>
      <c r="F84" s="38">
        <f t="shared" si="4"/>
        <v>93.919859460022764</v>
      </c>
    </row>
    <row r="85" spans="1:6" ht="36.75" customHeight="1" x14ac:dyDescent="0.2">
      <c r="A85" s="40" t="s">
        <v>86</v>
      </c>
      <c r="B85" s="10" t="s">
        <v>87</v>
      </c>
      <c r="C85" s="11">
        <f>C86+C89+C92+C97</f>
        <v>6926.8</v>
      </c>
      <c r="D85" s="11">
        <f>D86+D89+D92+D97</f>
        <v>13433.900000000001</v>
      </c>
      <c r="E85" s="11">
        <f>E86+E89+E92+E97</f>
        <v>12617.099999999999</v>
      </c>
      <c r="F85" s="38">
        <f t="shared" si="4"/>
        <v>93.919859460022764</v>
      </c>
    </row>
    <row r="86" spans="1:6" s="29" customFormat="1" ht="18.75" customHeight="1" x14ac:dyDescent="0.2">
      <c r="A86" s="13" t="s">
        <v>88</v>
      </c>
      <c r="B86" s="14" t="s">
        <v>89</v>
      </c>
      <c r="C86" s="11">
        <f t="shared" ref="C86:E87" si="7">C87</f>
        <v>1094.8</v>
      </c>
      <c r="D86" s="11">
        <f t="shared" si="7"/>
        <v>1094.8</v>
      </c>
      <c r="E86" s="11">
        <f t="shared" si="7"/>
        <v>957.8</v>
      </c>
      <c r="F86" s="38">
        <f t="shared" si="4"/>
        <v>87.486298867373037</v>
      </c>
    </row>
    <row r="87" spans="1:6" s="23" customFormat="1" ht="21.75" customHeight="1" x14ac:dyDescent="0.2">
      <c r="A87" s="42" t="s">
        <v>90</v>
      </c>
      <c r="B87" s="34" t="s">
        <v>91</v>
      </c>
      <c r="C87" s="22">
        <f t="shared" si="7"/>
        <v>1094.8</v>
      </c>
      <c r="D87" s="22">
        <f t="shared" si="7"/>
        <v>1094.8</v>
      </c>
      <c r="E87" s="22">
        <f t="shared" si="7"/>
        <v>957.8</v>
      </c>
      <c r="F87" s="18">
        <f t="shared" si="4"/>
        <v>87.486298867373037</v>
      </c>
    </row>
    <row r="88" spans="1:6" ht="33.75" customHeight="1" x14ac:dyDescent="0.2">
      <c r="A88" s="51" t="s">
        <v>142</v>
      </c>
      <c r="B88" s="20" t="s">
        <v>143</v>
      </c>
      <c r="C88" s="21">
        <v>1094.8</v>
      </c>
      <c r="D88" s="21">
        <v>1094.8</v>
      </c>
      <c r="E88" s="21">
        <v>957.8</v>
      </c>
      <c r="F88" s="21">
        <f t="shared" si="4"/>
        <v>87.486298867373037</v>
      </c>
    </row>
    <row r="89" spans="1:6" s="29" customFormat="1" ht="32.25" customHeight="1" x14ac:dyDescent="0.2">
      <c r="A89" s="13" t="s">
        <v>92</v>
      </c>
      <c r="B89" s="14" t="s">
        <v>93</v>
      </c>
      <c r="C89" s="11">
        <f>C90</f>
        <v>0</v>
      </c>
      <c r="D89" s="11">
        <f t="shared" ref="D89:E89" si="8">D90</f>
        <v>614.4</v>
      </c>
      <c r="E89" s="11">
        <f t="shared" si="8"/>
        <v>614.4</v>
      </c>
      <c r="F89" s="38">
        <f t="shared" si="4"/>
        <v>100</v>
      </c>
    </row>
    <row r="90" spans="1:6" ht="72" customHeight="1" x14ac:dyDescent="0.2">
      <c r="A90" s="42" t="s">
        <v>146</v>
      </c>
      <c r="B90" s="17" t="s">
        <v>147</v>
      </c>
      <c r="C90" s="18">
        <v>0</v>
      </c>
      <c r="D90" s="18">
        <f>D91</f>
        <v>614.4</v>
      </c>
      <c r="E90" s="18">
        <f>E91</f>
        <v>614.4</v>
      </c>
      <c r="F90" s="21">
        <f t="shared" si="4"/>
        <v>100</v>
      </c>
    </row>
    <row r="91" spans="1:6" ht="72.75" customHeight="1" x14ac:dyDescent="0.2">
      <c r="A91" s="41" t="s">
        <v>144</v>
      </c>
      <c r="B91" s="20" t="s">
        <v>145</v>
      </c>
      <c r="C91" s="25">
        <v>0</v>
      </c>
      <c r="D91" s="25">
        <v>614.4</v>
      </c>
      <c r="E91" s="25">
        <v>614.4</v>
      </c>
      <c r="F91" s="21">
        <f t="shared" si="4"/>
        <v>100</v>
      </c>
    </row>
    <row r="92" spans="1:6" s="29" customFormat="1" ht="24" customHeight="1" x14ac:dyDescent="0.2">
      <c r="A92" s="13" t="s">
        <v>94</v>
      </c>
      <c r="B92" s="37" t="s">
        <v>95</v>
      </c>
      <c r="C92" s="11">
        <f>C93+C95</f>
        <v>412.7</v>
      </c>
      <c r="D92" s="11">
        <f>D93+D95</f>
        <v>418.5</v>
      </c>
      <c r="E92" s="11">
        <f>E93+E95</f>
        <v>418.5</v>
      </c>
      <c r="F92" s="38">
        <f t="shared" si="4"/>
        <v>100</v>
      </c>
    </row>
    <row r="93" spans="1:6" s="23" customFormat="1" ht="34.5" customHeight="1" x14ac:dyDescent="0.2">
      <c r="A93" s="47" t="s">
        <v>96</v>
      </c>
      <c r="B93" s="34" t="s">
        <v>97</v>
      </c>
      <c r="C93" s="18">
        <f>C94</f>
        <v>215</v>
      </c>
      <c r="D93" s="18">
        <f>D94</f>
        <v>215</v>
      </c>
      <c r="E93" s="18">
        <f>E94</f>
        <v>215</v>
      </c>
      <c r="F93" s="21">
        <f t="shared" si="4"/>
        <v>100</v>
      </c>
    </row>
    <row r="94" spans="1:6" ht="33" customHeight="1" x14ac:dyDescent="0.2">
      <c r="A94" s="41" t="s">
        <v>148</v>
      </c>
      <c r="B94" s="46" t="s">
        <v>149</v>
      </c>
      <c r="C94" s="25">
        <v>215</v>
      </c>
      <c r="D94" s="25">
        <v>215</v>
      </c>
      <c r="E94" s="25">
        <v>215</v>
      </c>
      <c r="F94" s="21">
        <f t="shared" si="4"/>
        <v>100</v>
      </c>
    </row>
    <row r="95" spans="1:6" ht="33.75" customHeight="1" x14ac:dyDescent="0.2">
      <c r="A95" s="47" t="s">
        <v>113</v>
      </c>
      <c r="B95" s="34" t="s">
        <v>168</v>
      </c>
      <c r="C95" s="18">
        <f>C96</f>
        <v>197.7</v>
      </c>
      <c r="D95" s="18">
        <f>D96</f>
        <v>203.5</v>
      </c>
      <c r="E95" s="18">
        <f>E96</f>
        <v>203.5</v>
      </c>
      <c r="F95" s="21">
        <f t="shared" si="4"/>
        <v>100</v>
      </c>
    </row>
    <row r="96" spans="1:6" ht="30.75" customHeight="1" x14ac:dyDescent="0.2">
      <c r="A96" s="51" t="s">
        <v>150</v>
      </c>
      <c r="B96" s="20" t="s">
        <v>151</v>
      </c>
      <c r="C96" s="25">
        <v>197.7</v>
      </c>
      <c r="D96" s="25">
        <v>203.5</v>
      </c>
      <c r="E96" s="25">
        <v>203.5</v>
      </c>
      <c r="F96" s="21">
        <f t="shared" si="4"/>
        <v>100</v>
      </c>
    </row>
    <row r="97" spans="1:6" s="29" customFormat="1" ht="18.75" customHeight="1" x14ac:dyDescent="0.2">
      <c r="A97" s="48" t="s">
        <v>98</v>
      </c>
      <c r="B97" s="49" t="s">
        <v>99</v>
      </c>
      <c r="C97" s="38">
        <f t="shared" ref="C97:E98" si="9">C98</f>
        <v>5419.3</v>
      </c>
      <c r="D97" s="38">
        <f t="shared" si="9"/>
        <v>11306.2</v>
      </c>
      <c r="E97" s="38">
        <f t="shared" si="9"/>
        <v>10626.4</v>
      </c>
      <c r="F97" s="38">
        <f t="shared" si="4"/>
        <v>93.987369761723656</v>
      </c>
    </row>
    <row r="98" spans="1:6" s="23" customFormat="1" ht="26.25" customHeight="1" x14ac:dyDescent="0.2">
      <c r="A98" s="42" t="s">
        <v>100</v>
      </c>
      <c r="B98" s="50" t="s">
        <v>101</v>
      </c>
      <c r="C98" s="18">
        <f t="shared" si="9"/>
        <v>5419.3</v>
      </c>
      <c r="D98" s="18">
        <f t="shared" si="9"/>
        <v>11306.2</v>
      </c>
      <c r="E98" s="18">
        <f t="shared" si="9"/>
        <v>10626.4</v>
      </c>
      <c r="F98" s="21">
        <f t="shared" si="4"/>
        <v>93.987369761723656</v>
      </c>
    </row>
    <row r="99" spans="1:6" ht="30.75" customHeight="1" x14ac:dyDescent="0.2">
      <c r="A99" s="51" t="s">
        <v>152</v>
      </c>
      <c r="B99" s="52" t="s">
        <v>153</v>
      </c>
      <c r="C99" s="25">
        <v>5419.3</v>
      </c>
      <c r="D99" s="25">
        <v>11306.2</v>
      </c>
      <c r="E99" s="25">
        <v>10626.4</v>
      </c>
      <c r="F99" s="21">
        <f t="shared" si="4"/>
        <v>93.987369761723656</v>
      </c>
    </row>
    <row r="100" spans="1:6" x14ac:dyDescent="0.2">
      <c r="A100" s="9"/>
      <c r="B100" s="53" t="s">
        <v>102</v>
      </c>
      <c r="C100" s="54">
        <f>C12+C84</f>
        <v>14792.599999999999</v>
      </c>
      <c r="D100" s="54">
        <f>D12+D84</f>
        <v>21299.7</v>
      </c>
      <c r="E100" s="54">
        <f>E12+E84</f>
        <v>19455.199999999997</v>
      </c>
      <c r="F100" s="38">
        <f t="shared" si="4"/>
        <v>91.34025361859554</v>
      </c>
    </row>
  </sheetData>
  <autoFilter ref="A11:E100"/>
  <mergeCells count="12">
    <mergeCell ref="F9:F10"/>
    <mergeCell ref="C1:F1"/>
    <mergeCell ref="C2:F2"/>
    <mergeCell ref="C3:F3"/>
    <mergeCell ref="C5:F5"/>
    <mergeCell ref="A7:F7"/>
    <mergeCell ref="A9:A10"/>
    <mergeCell ref="B9:B10"/>
    <mergeCell ref="C9:C10"/>
    <mergeCell ref="D9:D10"/>
    <mergeCell ref="E9:E10"/>
    <mergeCell ref="C6:E6"/>
  </mergeCells>
  <printOptions horizontalCentered="1"/>
  <pageMargins left="0.39370078740157483" right="0.39370078740157483" top="0.21" bottom="0.19685039370078741" header="0.15748031496062992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Г-2</vt:lpstr>
      <vt:lpstr>'Форма Г-2'!Заголовки_для_печати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3202</cp:lastModifiedBy>
  <cp:lastPrinted>2019-03-26T03:56:23Z</cp:lastPrinted>
  <dcterms:created xsi:type="dcterms:W3CDTF">2018-04-25T11:49:21Z</dcterms:created>
  <dcterms:modified xsi:type="dcterms:W3CDTF">2019-05-29T10:17:56Z</dcterms:modified>
</cp:coreProperties>
</file>