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0" windowWidth="12120" windowHeight="7995" activeTab="0"/>
  </bookViews>
  <sheets>
    <sheet name="Лист2" sheetId="1" r:id="rId1"/>
  </sheets>
  <definedNames>
    <definedName name="_xlnm._FilterDatabase" localSheetId="0" hidden="1">'Лист2'!$A$12:$G$91</definedName>
    <definedName name="_xlnm.Print_Titles" localSheetId="0">'Лист2'!$11:$13</definedName>
    <definedName name="_xlnm.Print_Area" localSheetId="0">'Лист2'!$A$1:$C$108</definedName>
  </definedNames>
  <calcPr fullCalcOnLoad="1" refMode="R1C1"/>
</workbook>
</file>

<file path=xl/sharedStrings.xml><?xml version="1.0" encoding="utf-8"?>
<sst xmlns="http://schemas.openxmlformats.org/spreadsheetml/2006/main" count="197" uniqueCount="165">
  <si>
    <t>Наименование</t>
  </si>
  <si>
    <t>тыс. руб.</t>
  </si>
  <si>
    <t>Составление протоколов об административных правонарушениях</t>
  </si>
  <si>
    <t>Мероприятия по организации оздоровления и отдыха детей</t>
  </si>
  <si>
    <t>Осуществление полномочий по созданию и организации деятельности административных комиссий</t>
  </si>
  <si>
    <t>Осуществление государственных полномочий по постановке на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</si>
  <si>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Администрирование государственных полномочий по организации проведения мероприятий по отлову безнадзорных животных, их транспортировке, учету и регистрации, содержанию, лечению, кастрации (стерилизации), эвтаназии, утилизации</t>
  </si>
  <si>
    <t>Мероприятия по отлову безнадзорных животных, их транспортировке, учету и регистрации, содержанию, лечению, кастрации (стерилизации), эвтаназии, утилизации</t>
  </si>
  <si>
    <t xml:space="preserve">Межбюджетные трансферты, передаваемые из краевого бюджета </t>
  </si>
  <si>
    <t>№ п/п</t>
  </si>
  <si>
    <t>1.</t>
  </si>
  <si>
    <t>1.1</t>
  </si>
  <si>
    <t>1.2</t>
  </si>
  <si>
    <t>1.3</t>
  </si>
  <si>
    <t>1.4</t>
  </si>
  <si>
    <t>2.</t>
  </si>
  <si>
    <t>2.1</t>
  </si>
  <si>
    <t>3.</t>
  </si>
  <si>
    <t>5.</t>
  </si>
  <si>
    <t>5.1</t>
  </si>
  <si>
    <t>6.</t>
  </si>
  <si>
    <t>6.1</t>
  </si>
  <si>
    <t>7.</t>
  </si>
  <si>
    <t>8.</t>
  </si>
  <si>
    <t>8.1</t>
  </si>
  <si>
    <t>ВСЕГО</t>
  </si>
  <si>
    <t>Осуществление полномочий по регулированию тарифов на перевозки пассажиров и багажа автомобильным и городским электрическим транспортом на муниципальных маршрутах регулярных перевозок</t>
  </si>
  <si>
    <t>7.1</t>
  </si>
  <si>
    <t>3.1</t>
  </si>
  <si>
    <t>Обслуживание лицевых счетов органов государственной власти Пермского края, государственных краевых учреждений органами местного самоуправления Пермского края</t>
  </si>
  <si>
    <t>Приложение 7</t>
  </si>
  <si>
    <t>Содержание жилых помещений специализированного жилищного фонда для детей-сирот, детей, оставшихся без попечения родителей, лиц из их числа</t>
  </si>
  <si>
    <t>Реализация мероприятий по переселению граждан из жилищного фонда, признанного непригодным для проживания вследствие техногенной аварии на руднике БКПРУ-1 ПАО "Уралкалий", г. Березники, Пермский край, за счет средств ПАО "Уралкалий"</t>
  </si>
  <si>
    <t>Реализация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</t>
  </si>
  <si>
    <t>4.</t>
  </si>
  <si>
    <t>Организация предоставления общедоступного и бесплатного дошкольного, начального общего, основного общего, среднего общего образования обучающимся с ограниченными возможностями здоровья в отдельных муниципальных общеобразовательных учреждениях, осуществляющих образовательную деятельность по адаптированным основным общеобразовательным программам, в муниципальных общеобразовательных учреждениях со специальным наименованием "специальные учебно-воспитательные учреждения для обучающихся с девиантным (общественно опасным) поведением" и муниципальных санаторных общеобразовательных учреждениях</t>
  </si>
  <si>
    <t>Реализация мероприятий по переселению граждан из жилищного фонда, признанного непригодным для проживания вследствие техногенной аварии на руднике БКПРУ-1 ПАО "Уралкалий", г. Березники, Пермский край, за счет средств краевого бюджета</t>
  </si>
  <si>
    <t>Организация осуществления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</si>
  <si>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1.5</t>
  </si>
  <si>
    <t xml:space="preserve">Непрограммные направления рсходов </t>
  </si>
  <si>
    <t>Единая субвенция на выполнение отдельных государственных полномочий в сфере образования</t>
  </si>
  <si>
    <t>Обеспечение работников учреждений бюджетной сферы Пермского края путевками на санаторно-курортное лечение и оздоровление</t>
  </si>
  <si>
    <t>Выплата материального стимулирования народным дружинникам за участие в охране общественного порядка</t>
  </si>
  <si>
    <t>Строительство и приобретение жилых помещений для формирования специализированного жилищного фонда для обеспечения жилыми помещениями детей-сирот и детей, оставшихся без попечения родителей, лиц из числа детей-сирот и детей, оставшихся без попечения родителей, по договорам найма специализированных жилых помещений</t>
  </si>
  <si>
    <t>Реконструкция здания ГБУЗ ПК "Детская городская больница" по адресу: Пермский край, г.Березники, Советский проспект, 67</t>
  </si>
  <si>
    <t>Обеспечение хранения, комплектования, учета и использования документов государственной части документов архивного фонда Пермского края</t>
  </si>
  <si>
    <t>на 2019 год</t>
  </si>
  <si>
    <t>Муниципальная программа "Развитие системы образования"</t>
  </si>
  <si>
    <t>Муниципальная программа "Развитие сферы культуры"</t>
  </si>
  <si>
    <t>Муниципальная программа "Развитие физической культуры, спорта"</t>
  </si>
  <si>
    <t>Муниципальная программа "Комплексное благоустройство территории"</t>
  </si>
  <si>
    <t>Муниципальная программа "Развитие муниципального управления"</t>
  </si>
  <si>
    <t>5.2</t>
  </si>
  <si>
    <t>Муниципальная программа "Обеспечение безопасности жизнедеятельности населения"</t>
  </si>
  <si>
    <t>Муниципальная программа "Управление имуществом и земельными ресурсами"</t>
  </si>
  <si>
    <t>Образование комиссий по делам несовершеннолетних и защите их прав и организация их деятельности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</si>
  <si>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</si>
  <si>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1.6</t>
  </si>
  <si>
    <t>Предоставление мер социальной поддержки педагогическим работникам образовательных государственных и муниципальных организаций Пермского края, работающим и проживающим в сельской местности и поселках городского типа (рабочих поселках), по оплате жилого помещения и коммунальных услуг</t>
  </si>
  <si>
    <t>Предоставление мер социальной поддержки отдельным категориям граждан, работающим в государственных и муниципальных организациях Пермского края и проживающим в сельской местности и поселках городского типа (рабочих поселках), по оплате жилого помещения и коммунальных услуг</t>
  </si>
  <si>
    <t>Администрирование отдельных государственных полномочий по поддержке сельскохозяйственного производства</t>
  </si>
  <si>
    <t>Реализация иных мероприятий по ликвидации последствий техногенной аварии на руднике БКПРУ-1 ПАО "Уралкалий", г. Березники, Пермский край, за счет средств краевого бюджета</t>
  </si>
  <si>
    <t>2.2</t>
  </si>
  <si>
    <t>4.1</t>
  </si>
  <si>
    <t>Муниципальная программа "Жилище и транспорт"</t>
  </si>
  <si>
    <t>6.2</t>
  </si>
  <si>
    <t>6.3</t>
  </si>
  <si>
    <t>6.4</t>
  </si>
  <si>
    <t>6.5</t>
  </si>
  <si>
    <t>6.6</t>
  </si>
  <si>
    <t>9.</t>
  </si>
  <si>
    <t>9.1</t>
  </si>
  <si>
    <t>Обеспечение жильем отдельных категорий граждан, установленных Федеральным законом от 12 января 1995 г. № 5-ФЗ "О ветеранах", в соответствии с Указом Президента Российской Федерации от 7 мая 2008 г. № 714 "Об обеспечении жильем ветеранов Великой Отечественной войны 1941 - 1945 годов"</t>
  </si>
  <si>
    <t>Обеспечение жильем отдельных категорий граждан, установленных Федеральным законом от 12 января 1995 г. № 5-ФЗ "О ветеранах"</t>
  </si>
  <si>
    <t>Обеспечение жильем отдельных категорий граждан, установленных Федеральным законом от 24 ноября 1995 г. № 181-ФЗ "О социальной защите инвалидов в Российской Федерации"</t>
  </si>
  <si>
    <t>6.7</t>
  </si>
  <si>
    <t>Осуществление полномочий по составлению (изменению, дополнению) списков кандидатов в присяжные заседатели федеральных судов общей юрисдикции в Российской Федерации</t>
  </si>
  <si>
    <t>6.8</t>
  </si>
  <si>
    <t>Государственная регистрация актов гражданского состояния</t>
  </si>
  <si>
    <t>1.7</t>
  </si>
  <si>
    <t>Реализация программ развития преобразованных муниципальных образований</t>
  </si>
  <si>
    <t>4.2</t>
  </si>
  <si>
    <t>5.3</t>
  </si>
  <si>
    <t>5.4</t>
  </si>
  <si>
    <t xml:space="preserve">Проектирование, строительство (реконструкция), капитальный ремонт, ремонт автомобильных дорог общего пользования местного значения, находящихся на территории Пермского края </t>
  </si>
  <si>
    <t>5.5</t>
  </si>
  <si>
    <t>Софинансирование проектов инициативного бюджетирования</t>
  </si>
  <si>
    <t>от 14 декабря 2018 г. № 506</t>
  </si>
  <si>
    <t>Строительство (реконструкция) объектов общественной инфраструктуры муниципального значения, приобретение объектов недвижимого имущества в муниципальную собственность для создания новых мест в общеобразовательных учреждениях и дополнительных мест для детей дошкольного возраста</t>
  </si>
  <si>
    <t>1.8</t>
  </si>
  <si>
    <t>1.9</t>
  </si>
  <si>
    <t>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</si>
  <si>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Создание новых мест в общеобразовательных организациях</t>
  </si>
  <si>
    <t>4.3</t>
  </si>
  <si>
    <t xml:space="preserve">к решению Березниковской городской Думы </t>
  </si>
  <si>
    <t>Мероприятия по расселению жилищного фонда на территории Пермского края, признанного аварийным после 1 января 2012 г.</t>
  </si>
  <si>
    <t>Обеспечение устойчивого сокращения непригодного для проживания жилого фонда</t>
  </si>
  <si>
    <t>ИТОГО</t>
  </si>
  <si>
    <t>Средства краевого бюджета (остатки 2018 года)</t>
  </si>
  <si>
    <t>Строительство спортивных объектов, устройство спортивных площадок и оснащение объектов спортивным оборудованием и инвентарем для занятий физической культурой и спортом</t>
  </si>
  <si>
    <t>3.2</t>
  </si>
  <si>
    <t>Проведение проектных работ и строительство распределительных газопроводов на территории муниципальных образований Пермского края</t>
  </si>
  <si>
    <t>2.3</t>
  </si>
  <si>
    <t>Комплектование книжных фондов муниципальных общедоступных библиотек и государственных центральных библиотек субъектов РФ</t>
  </si>
  <si>
    <t>2.4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</si>
  <si>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</si>
  <si>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Поддержка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</t>
  </si>
  <si>
    <t>2.5</t>
  </si>
  <si>
    <t>2.6</t>
  </si>
  <si>
    <t>Обеспечение жильем молодых семей</t>
  </si>
  <si>
    <t>Субсидии на реализацию мероприятий по обеспечению жильем молодых семей</t>
  </si>
  <si>
    <t>Проведение землеустроительных и комплексных кадастровых работ, в т.ч. разработка документации по планировке территории</t>
  </si>
  <si>
    <t>Возмещение хозяйствующим субъектам недополученных доходов от перевозки отдельных категорий граждан с использованием социальных проездных документов</t>
  </si>
  <si>
    <t>1.10</t>
  </si>
  <si>
    <t>1.11</t>
  </si>
  <si>
    <t>Строительство спортивных объектов, устройство спортивных площадок и оснащение объектов спортивным оборудованием и инвентарем для занятий физической культурой и спортом.</t>
  </si>
  <si>
    <t>Реализация мероприятий по созданию условий осуществления медицинской деятельности в модульных зданиях</t>
  </si>
  <si>
    <t>Муниципальная программа "Формирование современной городской среды на территории муниципального образования "Город Березники" на 2018-2022 годы"</t>
  </si>
  <si>
    <t>Реализация программ формирования современной городской среды</t>
  </si>
  <si>
    <t>9.2</t>
  </si>
  <si>
    <t>10.</t>
  </si>
  <si>
    <t>10.1</t>
  </si>
  <si>
    <t>Поддержка муниципальных программ формирования современной городской среды (расходы, не софинансируемые из федерального бюджета)</t>
  </si>
  <si>
    <t>Поддержка обустройства мест массового отдыха населения (городских парков)</t>
  </si>
  <si>
    <t>3.3</t>
  </si>
  <si>
    <t>Муниципальная программа "Экономическое развитие"</t>
  </si>
  <si>
    <t>Мероприятия по созданию объектов туристской инфраструктуры</t>
  </si>
  <si>
    <t>7.2</t>
  </si>
  <si>
    <t>7.3</t>
  </si>
  <si>
    <t>7.4</t>
  </si>
  <si>
    <t>7.5</t>
  </si>
  <si>
    <t>7.6</t>
  </si>
  <si>
    <t>7.7</t>
  </si>
  <si>
    <t>7.8</t>
  </si>
  <si>
    <t>9.3</t>
  </si>
  <si>
    <t>9.4</t>
  </si>
  <si>
    <t>9.5</t>
  </si>
  <si>
    <t>9.6</t>
  </si>
  <si>
    <t>9.7</t>
  </si>
  <si>
    <t>9.8</t>
  </si>
  <si>
    <t>9.9</t>
  </si>
  <si>
    <t>9.10</t>
  </si>
  <si>
    <t>9.11</t>
  </si>
  <si>
    <t>9.12</t>
  </si>
  <si>
    <t>9.13</t>
  </si>
  <si>
    <t>9.14</t>
  </si>
  <si>
    <t>9.15</t>
  </si>
  <si>
    <t>9.16</t>
  </si>
  <si>
    <t>10.2</t>
  </si>
  <si>
    <t>11.</t>
  </si>
  <si>
    <t>11.1</t>
  </si>
  <si>
    <t>1.12</t>
  </si>
  <si>
    <t>Обеспечение условий для развития физической культуры и массового спорта</t>
  </si>
  <si>
    <t>46310,6 д.с.20           
5326,2 шк.1224
9000 автобусы</t>
  </si>
  <si>
    <t xml:space="preserve"> 3539,1 пищеблоки СОШ17,30</t>
  </si>
  <si>
    <t>Оснащение объектов спортивной инфраструктуры спортивно-технологическим оборудованием</t>
  </si>
  <si>
    <t>3.4</t>
  </si>
  <si>
    <t>Обеспечение качественным спортивным инвентарем и оборудованием муниципальных спортивных школ</t>
  </si>
  <si>
    <t>50000+71643,0 кап.рем.дорог
81429,5 ремонт дорог
177193,5 Новосодовая</t>
  </si>
  <si>
    <t>121984,2 Межкварталка
691,3 Орел-Огрурдино</t>
  </si>
  <si>
    <t>1.13</t>
  </si>
  <si>
    <t>Реализация проекта "Мобильный учитель"</t>
  </si>
  <si>
    <t>9.17</t>
  </si>
  <si>
    <t>Снос расселенных жилых домов и нежилых зданий (сооружений), расположенных на территории муниципальных образований Пермского края</t>
  </si>
  <si>
    <t>от 31 июля 2019 г. № 620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</si>
</sst>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#,##0.0"/>
  </numFmts>
  <fonts count="56">
    <font>
      <sz val="10"/>
      <name val="Arial Cyr"/>
      <family val="0"/>
    </font>
    <font>
      <b/>
      <sz val="12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0"/>
      <color indexed="10"/>
      <name val="Arial Cyr"/>
      <family val="0"/>
    </font>
    <font>
      <b/>
      <sz val="10"/>
      <name val="Arial Cyr"/>
      <family val="0"/>
    </font>
    <font>
      <b/>
      <sz val="12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2"/>
      <color indexed="10"/>
      <name val="Arial Cyr"/>
      <family val="0"/>
    </font>
    <font>
      <sz val="12"/>
      <name val="Times New Roman Cyr"/>
      <family val="0"/>
    </font>
    <font>
      <sz val="10"/>
      <name val="Arial"/>
      <family val="2"/>
    </font>
    <font>
      <sz val="11"/>
      <name val="Times New Roman Cyr"/>
      <family val="0"/>
    </font>
    <font>
      <sz val="11"/>
      <color indexed="10"/>
      <name val="Arial Cyr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1"/>
      <color indexed="10"/>
      <name val="Times New Roman Cyr"/>
      <family val="1"/>
    </font>
    <font>
      <i/>
      <sz val="11"/>
      <color indexed="10"/>
      <name val="Times New Roman"/>
      <family val="1"/>
    </font>
    <font>
      <sz val="8"/>
      <name val="Tahoma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1"/>
      <color rgb="FFFF0000"/>
      <name val="Times New Roman Cyr"/>
      <family val="1"/>
    </font>
    <font>
      <i/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4" fillId="0" borderId="0">
      <alignment/>
      <protection/>
    </xf>
    <xf numFmtId="0" fontId="3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6" fillId="0" borderId="0" xfId="0" applyFont="1" applyAlignment="1">
      <alignment/>
    </xf>
    <xf numFmtId="49" fontId="10" fillId="0" borderId="10" xfId="0" applyNumberFormat="1" applyFont="1" applyFill="1" applyBorder="1" applyAlignment="1">
      <alignment horizontal="center" vertical="top"/>
    </xf>
    <xf numFmtId="0" fontId="10" fillId="0" borderId="11" xfId="0" applyFont="1" applyFill="1" applyBorder="1" applyAlignment="1">
      <alignment vertical="top" wrapText="1"/>
    </xf>
    <xf numFmtId="177" fontId="10" fillId="0" borderId="10" xfId="0" applyNumberFormat="1" applyFont="1" applyFill="1" applyBorder="1" applyAlignment="1">
      <alignment horizontal="center" vertical="top"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2" fillId="0" borderId="10" xfId="0" applyFont="1" applyFill="1" applyBorder="1" applyAlignment="1">
      <alignment/>
    </xf>
    <xf numFmtId="0" fontId="13" fillId="0" borderId="12" xfId="0" applyFont="1" applyFill="1" applyBorder="1" applyAlignment="1">
      <alignment horizontal="left"/>
    </xf>
    <xf numFmtId="177" fontId="10" fillId="0" borderId="10" xfId="0" applyNumberFormat="1" applyFont="1" applyFill="1" applyBorder="1" applyAlignment="1">
      <alignment horizontal="center"/>
    </xf>
    <xf numFmtId="177" fontId="12" fillId="0" borderId="0" xfId="0" applyNumberFormat="1" applyFont="1" applyFill="1" applyAlignment="1">
      <alignment/>
    </xf>
    <xf numFmtId="49" fontId="9" fillId="0" borderId="10" xfId="0" applyNumberFormat="1" applyFont="1" applyFill="1" applyBorder="1" applyAlignment="1">
      <alignment horizontal="center" vertical="top"/>
    </xf>
    <xf numFmtId="0" fontId="9" fillId="0" borderId="11" xfId="0" applyFont="1" applyFill="1" applyBorder="1" applyAlignment="1">
      <alignment vertical="top" wrapText="1"/>
    </xf>
    <xf numFmtId="177" fontId="9" fillId="0" borderId="10" xfId="0" applyNumberFormat="1" applyFont="1" applyFill="1" applyBorder="1" applyAlignment="1">
      <alignment horizontal="center" vertical="top"/>
    </xf>
    <xf numFmtId="0" fontId="5" fillId="0" borderId="0" xfId="0" applyFont="1" applyFill="1" applyAlignment="1">
      <alignment/>
    </xf>
    <xf numFmtId="0" fontId="9" fillId="0" borderId="10" xfId="0" applyFont="1" applyFill="1" applyBorder="1" applyAlignment="1">
      <alignment vertical="top" wrapText="1"/>
    </xf>
    <xf numFmtId="0" fontId="9" fillId="0" borderId="12" xfId="0" applyFont="1" applyFill="1" applyBorder="1" applyAlignment="1">
      <alignment vertical="top" wrapText="1"/>
    </xf>
    <xf numFmtId="177" fontId="5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4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 vertical="center"/>
    </xf>
    <xf numFmtId="0" fontId="4" fillId="0" borderId="13" xfId="0" applyNumberFormat="1" applyFont="1" applyFill="1" applyBorder="1" applyAlignment="1">
      <alignment horizontal="center" vertical="top"/>
    </xf>
    <xf numFmtId="0" fontId="15" fillId="0" borderId="0" xfId="0" applyFont="1" applyFill="1" applyBorder="1" applyAlignment="1">
      <alignment wrapText="1"/>
    </xf>
    <xf numFmtId="177" fontId="9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9" fillId="0" borderId="10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left" vertical="center" wrapText="1"/>
    </xf>
    <xf numFmtId="177" fontId="9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left"/>
    </xf>
    <xf numFmtId="177" fontId="10" fillId="0" borderId="10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/>
    </xf>
    <xf numFmtId="0" fontId="54" fillId="0" borderId="11" xfId="0" applyFont="1" applyFill="1" applyBorder="1" applyAlignment="1">
      <alignment wrapText="1"/>
    </xf>
    <xf numFmtId="177" fontId="55" fillId="0" borderId="11" xfId="0" applyNumberFormat="1" applyFont="1" applyFill="1" applyBorder="1" applyAlignment="1">
      <alignment horizontal="center"/>
    </xf>
    <xf numFmtId="0" fontId="0" fillId="0" borderId="0" xfId="0" applyFont="1" applyFill="1" applyAlignment="1">
      <alignment wrapText="1"/>
    </xf>
    <xf numFmtId="0" fontId="10" fillId="0" borderId="10" xfId="0" applyFont="1" applyFill="1" applyBorder="1" applyAlignment="1">
      <alignment horizontal="center" vertical="top"/>
    </xf>
    <xf numFmtId="0" fontId="10" fillId="0" borderId="11" xfId="0" applyFont="1" applyFill="1" applyBorder="1" applyAlignment="1">
      <alignment horizontal="left" vertical="top" wrapText="1"/>
    </xf>
    <xf numFmtId="177" fontId="10" fillId="0" borderId="10" xfId="0" applyNumberFormat="1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vertical="top" wrapText="1"/>
    </xf>
    <xf numFmtId="0" fontId="16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right"/>
    </xf>
    <xf numFmtId="2" fontId="1" fillId="0" borderId="0" xfId="0" applyNumberFormat="1" applyFont="1" applyFill="1" applyAlignment="1">
      <alignment horizontal="center" wrapText="1"/>
    </xf>
    <xf numFmtId="0" fontId="7" fillId="0" borderId="0" xfId="0" applyFont="1" applyFill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8"/>
  <sheetViews>
    <sheetView tabSelected="1" view="pageBreakPreview" zoomScaleNormal="10" zoomScaleSheetLayoutView="100" zoomScalePageLayoutView="0" workbookViewId="0" topLeftCell="A28">
      <selection activeCell="C36" sqref="C36"/>
    </sheetView>
  </sheetViews>
  <sheetFormatPr defaultColWidth="9.00390625" defaultRowHeight="12.75"/>
  <cols>
    <col min="1" max="1" width="6.00390625" style="22" customWidth="1"/>
    <col min="2" max="2" width="74.625" style="22" customWidth="1"/>
    <col min="3" max="3" width="14.875" style="22" customWidth="1"/>
    <col min="4" max="4" width="17.25390625" style="0" customWidth="1"/>
    <col min="5" max="5" width="22.25390625" style="0" customWidth="1"/>
    <col min="7" max="7" width="10.75390625" style="0" bestFit="1" customWidth="1"/>
    <col min="9" max="9" width="10.75390625" style="0" bestFit="1" customWidth="1"/>
  </cols>
  <sheetData>
    <row r="1" spans="2:3" ht="12.75">
      <c r="B1" s="49" t="s">
        <v>30</v>
      </c>
      <c r="C1" s="49"/>
    </row>
    <row r="2" spans="2:3" ht="12.75">
      <c r="B2" s="49" t="s">
        <v>94</v>
      </c>
      <c r="C2" s="49"/>
    </row>
    <row r="3" spans="2:3" ht="12.75">
      <c r="B3" s="49" t="s">
        <v>164</v>
      </c>
      <c r="C3" s="48"/>
    </row>
    <row r="4" spans="2:3" ht="12.75">
      <c r="B4" s="48"/>
      <c r="C4" s="48"/>
    </row>
    <row r="5" spans="2:3" ht="12.75">
      <c r="B5" s="49" t="s">
        <v>30</v>
      </c>
      <c r="C5" s="49"/>
    </row>
    <row r="6" spans="2:3" ht="12.75">
      <c r="B6" s="49" t="s">
        <v>94</v>
      </c>
      <c r="C6" s="49"/>
    </row>
    <row r="7" spans="2:3" ht="12.75">
      <c r="B7" s="49" t="s">
        <v>87</v>
      </c>
      <c r="C7" s="48"/>
    </row>
    <row r="8" spans="2:3" ht="12.75">
      <c r="B8" s="23"/>
      <c r="C8" s="24"/>
    </row>
    <row r="9" spans="1:3" ht="15.75">
      <c r="A9" s="50" t="s">
        <v>8</v>
      </c>
      <c r="B9" s="50"/>
      <c r="C9" s="50"/>
    </row>
    <row r="10" spans="1:3" ht="15.75">
      <c r="A10" s="51" t="s">
        <v>46</v>
      </c>
      <c r="B10" s="51"/>
      <c r="C10" s="51"/>
    </row>
    <row r="11" ht="12.75">
      <c r="C11" s="19" t="s">
        <v>1</v>
      </c>
    </row>
    <row r="12" spans="1:3" s="1" customFormat="1" ht="33" customHeight="1">
      <c r="A12" s="25" t="s">
        <v>9</v>
      </c>
      <c r="B12" s="26" t="s">
        <v>0</v>
      </c>
      <c r="C12" s="20">
        <v>2019</v>
      </c>
    </row>
    <row r="13" spans="1:3" ht="12.75">
      <c r="A13" s="27">
        <v>1</v>
      </c>
      <c r="B13" s="28">
        <v>2</v>
      </c>
      <c r="C13" s="21">
        <v>3</v>
      </c>
    </row>
    <row r="14" spans="1:3" s="5" customFormat="1" ht="15.75">
      <c r="A14" s="43" t="s">
        <v>10</v>
      </c>
      <c r="B14" s="44" t="s">
        <v>47</v>
      </c>
      <c r="C14" s="45">
        <f>SUM(C15:C27)</f>
        <v>2120089.1</v>
      </c>
    </row>
    <row r="15" spans="1:3" s="14" customFormat="1" ht="30">
      <c r="A15" s="11" t="s">
        <v>11</v>
      </c>
      <c r="B15" s="12" t="s">
        <v>40</v>
      </c>
      <c r="C15" s="13">
        <v>1493350.4</v>
      </c>
    </row>
    <row r="16" spans="1:7" s="14" customFormat="1" ht="140.25" customHeight="1">
      <c r="A16" s="11" t="s">
        <v>12</v>
      </c>
      <c r="B16" s="12" t="s">
        <v>35</v>
      </c>
      <c r="C16" s="13">
        <v>21465.1</v>
      </c>
      <c r="G16" s="17"/>
    </row>
    <row r="17" spans="1:3" s="14" customFormat="1" ht="15">
      <c r="A17" s="11" t="s">
        <v>13</v>
      </c>
      <c r="B17" s="12" t="s">
        <v>3</v>
      </c>
      <c r="C17" s="13">
        <f>28925.2-325.8-1990.3</f>
        <v>26609.100000000002</v>
      </c>
    </row>
    <row r="18" spans="1:3" s="18" customFormat="1" ht="63" customHeight="1">
      <c r="A18" s="11" t="s">
        <v>14</v>
      </c>
      <c r="B18" s="12" t="s">
        <v>58</v>
      </c>
      <c r="C18" s="13">
        <v>1562.7</v>
      </c>
    </row>
    <row r="19" spans="1:3" s="14" customFormat="1" ht="30">
      <c r="A19" s="11" t="s">
        <v>38</v>
      </c>
      <c r="B19" s="16" t="s">
        <v>41</v>
      </c>
      <c r="C19" s="13">
        <v>705.3</v>
      </c>
    </row>
    <row r="20" spans="1:5" s="18" customFormat="1" ht="45">
      <c r="A20" s="11" t="s">
        <v>57</v>
      </c>
      <c r="B20" s="15" t="s">
        <v>33</v>
      </c>
      <c r="C20" s="13">
        <f>76110.6-15473.8+3539.1</f>
        <v>64175.9</v>
      </c>
      <c r="D20" s="42" t="s">
        <v>153</v>
      </c>
      <c r="E20" s="18" t="s">
        <v>154</v>
      </c>
    </row>
    <row r="21" spans="1:3" s="18" customFormat="1" ht="60" customHeight="1">
      <c r="A21" s="11" t="s">
        <v>79</v>
      </c>
      <c r="B21" s="12" t="s">
        <v>88</v>
      </c>
      <c r="C21" s="13">
        <f>166666.2+99596.4</f>
        <v>266262.6</v>
      </c>
    </row>
    <row r="22" spans="1:3" s="18" customFormat="1" ht="15">
      <c r="A22" s="11" t="s">
        <v>89</v>
      </c>
      <c r="B22" s="12" t="s">
        <v>92</v>
      </c>
      <c r="C22" s="13">
        <f>34920.4+94414.4</f>
        <v>129334.79999999999</v>
      </c>
    </row>
    <row r="23" spans="1:3" s="18" customFormat="1" ht="45">
      <c r="A23" s="11" t="s">
        <v>90</v>
      </c>
      <c r="B23" s="12" t="s">
        <v>91</v>
      </c>
      <c r="C23" s="13">
        <f>101198</f>
        <v>101198</v>
      </c>
    </row>
    <row r="24" spans="1:3" s="18" customFormat="1" ht="45">
      <c r="A24" s="11" t="s">
        <v>113</v>
      </c>
      <c r="B24" s="12" t="s">
        <v>115</v>
      </c>
      <c r="C24" s="13">
        <f>1205.9+2100</f>
        <v>3305.9</v>
      </c>
    </row>
    <row r="25" spans="1:3" s="18" customFormat="1" ht="15">
      <c r="A25" s="11" t="s">
        <v>114</v>
      </c>
      <c r="B25" s="12" t="s">
        <v>152</v>
      </c>
      <c r="C25" s="13">
        <v>1802.8</v>
      </c>
    </row>
    <row r="26" spans="1:3" s="18" customFormat="1" ht="15">
      <c r="A26" s="11" t="s">
        <v>151</v>
      </c>
      <c r="B26" s="12" t="s">
        <v>80</v>
      </c>
      <c r="C26" s="13">
        <f>7947.8+2199.5-630.8</f>
        <v>9516.5</v>
      </c>
    </row>
    <row r="27" spans="1:3" s="18" customFormat="1" ht="15">
      <c r="A27" s="11" t="s">
        <v>160</v>
      </c>
      <c r="B27" s="12" t="s">
        <v>161</v>
      </c>
      <c r="C27" s="13">
        <v>800</v>
      </c>
    </row>
    <row r="28" spans="1:3" s="6" customFormat="1" ht="15.75">
      <c r="A28" s="2" t="s">
        <v>15</v>
      </c>
      <c r="B28" s="3" t="s">
        <v>48</v>
      </c>
      <c r="C28" s="4">
        <f>SUM(C29:C34)</f>
        <v>10612.9</v>
      </c>
    </row>
    <row r="29" spans="1:3" s="18" customFormat="1" ht="30">
      <c r="A29" s="11" t="s">
        <v>16</v>
      </c>
      <c r="B29" s="16" t="s">
        <v>41</v>
      </c>
      <c r="C29" s="13">
        <v>64.3</v>
      </c>
    </row>
    <row r="30" spans="1:3" s="18" customFormat="1" ht="60">
      <c r="A30" s="11" t="s">
        <v>62</v>
      </c>
      <c r="B30" s="12" t="s">
        <v>59</v>
      </c>
      <c r="C30" s="13">
        <v>208.6</v>
      </c>
    </row>
    <row r="31" spans="1:3" s="18" customFormat="1" ht="30">
      <c r="A31" s="11" t="s">
        <v>102</v>
      </c>
      <c r="B31" s="12" t="s">
        <v>103</v>
      </c>
      <c r="C31" s="13">
        <v>30</v>
      </c>
    </row>
    <row r="32" spans="1:3" s="18" customFormat="1" ht="30">
      <c r="A32" s="11" t="s">
        <v>104</v>
      </c>
      <c r="B32" s="12" t="s">
        <v>105</v>
      </c>
      <c r="C32" s="13">
        <v>267.3</v>
      </c>
    </row>
    <row r="33" spans="1:3" s="18" customFormat="1" ht="45">
      <c r="A33" s="11" t="s">
        <v>107</v>
      </c>
      <c r="B33" s="12" t="s">
        <v>106</v>
      </c>
      <c r="C33" s="13">
        <v>9716.9</v>
      </c>
    </row>
    <row r="34" spans="1:3" s="18" customFormat="1" ht="15">
      <c r="A34" s="11" t="s">
        <v>108</v>
      </c>
      <c r="B34" s="12" t="s">
        <v>3</v>
      </c>
      <c r="C34" s="13">
        <v>325.8</v>
      </c>
    </row>
    <row r="35" spans="1:3" s="6" customFormat="1" ht="15.75">
      <c r="A35" s="2" t="s">
        <v>17</v>
      </c>
      <c r="B35" s="3" t="s">
        <v>49</v>
      </c>
      <c r="C35" s="4">
        <f>SUM(C36:C39)</f>
        <v>6623.1</v>
      </c>
    </row>
    <row r="36" spans="1:3" s="14" customFormat="1" ht="30">
      <c r="A36" s="11" t="s">
        <v>28</v>
      </c>
      <c r="B36" s="16" t="s">
        <v>41</v>
      </c>
      <c r="C36" s="13">
        <v>50.3</v>
      </c>
    </row>
    <row r="37" spans="1:3" s="18" customFormat="1" ht="15">
      <c r="A37" s="11" t="s">
        <v>100</v>
      </c>
      <c r="B37" s="12" t="s">
        <v>3</v>
      </c>
      <c r="C37" s="13">
        <v>1990.3</v>
      </c>
    </row>
    <row r="38" spans="1:3" s="18" customFormat="1" ht="30">
      <c r="A38" s="11" t="s">
        <v>124</v>
      </c>
      <c r="B38" s="12" t="s">
        <v>155</v>
      </c>
      <c r="C38" s="13">
        <v>2643.1</v>
      </c>
    </row>
    <row r="39" spans="1:3" s="18" customFormat="1" ht="30">
      <c r="A39" s="11" t="s">
        <v>156</v>
      </c>
      <c r="B39" s="12" t="s">
        <v>157</v>
      </c>
      <c r="C39" s="13">
        <v>1939.4</v>
      </c>
    </row>
    <row r="40" spans="1:3" s="6" customFormat="1" ht="15.75">
      <c r="A40" s="2" t="s">
        <v>34</v>
      </c>
      <c r="B40" s="3" t="s">
        <v>125</v>
      </c>
      <c r="C40" s="4">
        <f>SUM(C41)</f>
        <v>398.3</v>
      </c>
    </row>
    <row r="41" spans="1:3" s="14" customFormat="1" ht="15">
      <c r="A41" s="11" t="s">
        <v>63</v>
      </c>
      <c r="B41" s="12" t="s">
        <v>126</v>
      </c>
      <c r="C41" s="13">
        <v>398.3</v>
      </c>
    </row>
    <row r="42" spans="1:3" s="6" customFormat="1" ht="15.75">
      <c r="A42" s="2" t="s">
        <v>18</v>
      </c>
      <c r="B42" s="3" t="s">
        <v>64</v>
      </c>
      <c r="C42" s="4">
        <f>SUM(C43:C47)</f>
        <v>216953.30000000002</v>
      </c>
    </row>
    <row r="43" spans="1:3" s="14" customFormat="1" ht="45">
      <c r="A43" s="11" t="s">
        <v>19</v>
      </c>
      <c r="B43" s="12" t="s">
        <v>61</v>
      </c>
      <c r="C43" s="13">
        <v>130846.7</v>
      </c>
    </row>
    <row r="44" spans="1:3" s="18" customFormat="1" ht="15">
      <c r="A44" s="11" t="s">
        <v>52</v>
      </c>
      <c r="B44" s="12" t="s">
        <v>80</v>
      </c>
      <c r="C44" s="13">
        <f>32744-4899.1-4.9</f>
        <v>27840</v>
      </c>
    </row>
    <row r="45" spans="1:3" s="18" customFormat="1" ht="45">
      <c r="A45" s="11" t="s">
        <v>82</v>
      </c>
      <c r="B45" s="12" t="s">
        <v>33</v>
      </c>
      <c r="C45" s="13">
        <v>9939.4</v>
      </c>
    </row>
    <row r="46" spans="1:3" s="18" customFormat="1" ht="30">
      <c r="A46" s="11" t="s">
        <v>83</v>
      </c>
      <c r="B46" s="12" t="s">
        <v>101</v>
      </c>
      <c r="C46" s="13">
        <v>29450</v>
      </c>
    </row>
    <row r="47" spans="1:3" s="18" customFormat="1" ht="45">
      <c r="A47" s="11" t="s">
        <v>85</v>
      </c>
      <c r="B47" s="12" t="s">
        <v>112</v>
      </c>
      <c r="C47" s="13">
        <v>18877.2</v>
      </c>
    </row>
    <row r="48" spans="1:3" s="6" customFormat="1" ht="15.75">
      <c r="A48" s="2" t="s">
        <v>20</v>
      </c>
      <c r="B48" s="3" t="s">
        <v>50</v>
      </c>
      <c r="C48" s="4">
        <f>SUM(C49:C56)</f>
        <v>534646.8999999999</v>
      </c>
    </row>
    <row r="49" spans="1:3" s="14" customFormat="1" ht="45">
      <c r="A49" s="11" t="s">
        <v>21</v>
      </c>
      <c r="B49" s="16" t="s">
        <v>7</v>
      </c>
      <c r="C49" s="13">
        <v>1219.8</v>
      </c>
    </row>
    <row r="50" spans="1:3" s="14" customFormat="1" ht="60">
      <c r="A50" s="11" t="s">
        <v>65</v>
      </c>
      <c r="B50" s="16" t="s">
        <v>6</v>
      </c>
      <c r="C50" s="13">
        <v>126.8</v>
      </c>
    </row>
    <row r="51" spans="1:3" s="18" customFormat="1" ht="15">
      <c r="A51" s="11" t="s">
        <v>66</v>
      </c>
      <c r="B51" s="12" t="s">
        <v>80</v>
      </c>
      <c r="C51" s="13">
        <f>10347.4+2700+4899.1+4.9+630.8</f>
        <v>18582.2</v>
      </c>
    </row>
    <row r="52" spans="1:5" s="18" customFormat="1" ht="76.5">
      <c r="A52" s="11" t="s">
        <v>67</v>
      </c>
      <c r="B52" s="12" t="s">
        <v>84</v>
      </c>
      <c r="C52" s="13">
        <f>79547.3+73525.2+177193.5+50000+121984.2+691.3</f>
        <v>502941.5</v>
      </c>
      <c r="D52" s="42" t="s">
        <v>158</v>
      </c>
      <c r="E52" s="42" t="s">
        <v>159</v>
      </c>
    </row>
    <row r="53" spans="1:3" s="18" customFormat="1" ht="15">
      <c r="A53" s="11" t="s">
        <v>68</v>
      </c>
      <c r="B53" s="12" t="s">
        <v>86</v>
      </c>
      <c r="C53" s="13">
        <v>899.8</v>
      </c>
    </row>
    <row r="54" spans="1:3" s="18" customFormat="1" ht="15" customHeight="1">
      <c r="A54" s="11" t="s">
        <v>69</v>
      </c>
      <c r="B54" s="12" t="s">
        <v>123</v>
      </c>
      <c r="C54" s="13">
        <f>991.5+2680.6</f>
        <v>3672.1</v>
      </c>
    </row>
    <row r="55" spans="1:3" s="18" customFormat="1" ht="15" customHeight="1">
      <c r="A55" s="11" t="s">
        <v>75</v>
      </c>
      <c r="B55" s="12" t="s">
        <v>126</v>
      </c>
      <c r="C55" s="13">
        <v>995.2</v>
      </c>
    </row>
    <row r="56" spans="1:3" s="18" customFormat="1" ht="45">
      <c r="A56" s="11" t="s">
        <v>77</v>
      </c>
      <c r="B56" s="12" t="s">
        <v>33</v>
      </c>
      <c r="C56" s="13">
        <v>6209.5</v>
      </c>
    </row>
    <row r="57" spans="1:3" s="6" customFormat="1" ht="15.75">
      <c r="A57" s="2" t="s">
        <v>22</v>
      </c>
      <c r="B57" s="3" t="s">
        <v>51</v>
      </c>
      <c r="C57" s="4">
        <f>SUM(C58:C65)</f>
        <v>12629.7</v>
      </c>
    </row>
    <row r="58" spans="1:3" s="14" customFormat="1" ht="15">
      <c r="A58" s="11" t="s">
        <v>27</v>
      </c>
      <c r="B58" s="12" t="s">
        <v>2</v>
      </c>
      <c r="C58" s="13">
        <v>104.7</v>
      </c>
    </row>
    <row r="59" spans="1:3" s="14" customFormat="1" ht="30">
      <c r="A59" s="11" t="s">
        <v>127</v>
      </c>
      <c r="B59" s="12" t="s">
        <v>4</v>
      </c>
      <c r="C59" s="13">
        <v>182.2</v>
      </c>
    </row>
    <row r="60" spans="1:3" s="14" customFormat="1" ht="30">
      <c r="A60" s="11" t="s">
        <v>128</v>
      </c>
      <c r="B60" s="12" t="s">
        <v>45</v>
      </c>
      <c r="C60" s="13">
        <v>567.4</v>
      </c>
    </row>
    <row r="61" spans="1:3" s="14" customFormat="1" ht="30">
      <c r="A61" s="11" t="s">
        <v>129</v>
      </c>
      <c r="B61" s="12" t="s">
        <v>55</v>
      </c>
      <c r="C61" s="13">
        <v>4537.1</v>
      </c>
    </row>
    <row r="62" spans="1:3" s="14" customFormat="1" ht="45">
      <c r="A62" s="11" t="s">
        <v>130</v>
      </c>
      <c r="B62" s="12" t="s">
        <v>26</v>
      </c>
      <c r="C62" s="13">
        <v>33.9</v>
      </c>
    </row>
    <row r="63" spans="1:3" s="18" customFormat="1" ht="30">
      <c r="A63" s="11" t="s">
        <v>131</v>
      </c>
      <c r="B63" s="12" t="s">
        <v>60</v>
      </c>
      <c r="C63" s="13">
        <v>89.9</v>
      </c>
    </row>
    <row r="64" spans="1:3" s="14" customFormat="1" ht="45">
      <c r="A64" s="11" t="s">
        <v>132</v>
      </c>
      <c r="B64" s="12" t="s">
        <v>76</v>
      </c>
      <c r="C64" s="13">
        <v>76.5</v>
      </c>
    </row>
    <row r="65" spans="1:3" s="14" customFormat="1" ht="15">
      <c r="A65" s="11" t="s">
        <v>133</v>
      </c>
      <c r="B65" s="12" t="s">
        <v>78</v>
      </c>
      <c r="C65" s="13">
        <v>7038</v>
      </c>
    </row>
    <row r="66" spans="1:3" s="6" customFormat="1" ht="31.5">
      <c r="A66" s="2" t="s">
        <v>23</v>
      </c>
      <c r="B66" s="3" t="s">
        <v>53</v>
      </c>
      <c r="C66" s="4">
        <f>SUM(C67)</f>
        <v>399.8</v>
      </c>
    </row>
    <row r="67" spans="1:3" s="14" customFormat="1" ht="30">
      <c r="A67" s="11" t="s">
        <v>24</v>
      </c>
      <c r="B67" s="12" t="s">
        <v>42</v>
      </c>
      <c r="C67" s="13">
        <v>399.8</v>
      </c>
    </row>
    <row r="68" spans="1:3" s="6" customFormat="1" ht="31.5">
      <c r="A68" s="2" t="s">
        <v>70</v>
      </c>
      <c r="B68" s="3" t="s">
        <v>54</v>
      </c>
      <c r="C68" s="4">
        <f>SUM(C69:C85)</f>
        <v>1894180.9000000001</v>
      </c>
    </row>
    <row r="69" spans="1:3" s="14" customFormat="1" ht="60">
      <c r="A69" s="11" t="s">
        <v>71</v>
      </c>
      <c r="B69" s="12" t="s">
        <v>36</v>
      </c>
      <c r="C69" s="13">
        <f>446815.5+392688.8</f>
        <v>839504.3</v>
      </c>
    </row>
    <row r="70" spans="1:3" s="14" customFormat="1" ht="60">
      <c r="A70" s="11" t="s">
        <v>119</v>
      </c>
      <c r="B70" s="12" t="s">
        <v>32</v>
      </c>
      <c r="C70" s="13">
        <f>199513.1+571365.7</f>
        <v>770878.7999999999</v>
      </c>
    </row>
    <row r="71" spans="1:3" s="14" customFormat="1" ht="30">
      <c r="A71" s="11" t="s">
        <v>134</v>
      </c>
      <c r="B71" s="12" t="s">
        <v>95</v>
      </c>
      <c r="C71" s="13">
        <v>42237.4</v>
      </c>
    </row>
    <row r="72" spans="1:3" s="14" customFormat="1" ht="30">
      <c r="A72" s="11" t="s">
        <v>135</v>
      </c>
      <c r="B72" s="12" t="s">
        <v>96</v>
      </c>
      <c r="C72" s="13">
        <v>67985.6</v>
      </c>
    </row>
    <row r="73" spans="1:3" s="14" customFormat="1" ht="45">
      <c r="A73" s="11" t="s">
        <v>136</v>
      </c>
      <c r="B73" s="12" t="s">
        <v>5</v>
      </c>
      <c r="C73" s="13">
        <v>6</v>
      </c>
    </row>
    <row r="74" spans="1:3" s="14" customFormat="1" ht="60">
      <c r="A74" s="11" t="s">
        <v>137</v>
      </c>
      <c r="B74" s="12" t="s">
        <v>37</v>
      </c>
      <c r="C74" s="13">
        <v>346.8</v>
      </c>
    </row>
    <row r="75" spans="1:3" s="14" customFormat="1" ht="75">
      <c r="A75" s="11" t="s">
        <v>138</v>
      </c>
      <c r="B75" s="12" t="s">
        <v>72</v>
      </c>
      <c r="C75" s="13">
        <f>1458.3+19.9</f>
        <v>1478.2</v>
      </c>
    </row>
    <row r="76" spans="1:3" s="14" customFormat="1" ht="30">
      <c r="A76" s="11" t="s">
        <v>139</v>
      </c>
      <c r="B76" s="12" t="s">
        <v>73</v>
      </c>
      <c r="C76" s="13">
        <v>5104</v>
      </c>
    </row>
    <row r="77" spans="1:3" s="14" customFormat="1" ht="45">
      <c r="A77" s="11" t="s">
        <v>140</v>
      </c>
      <c r="B77" s="15" t="s">
        <v>74</v>
      </c>
      <c r="C77" s="13">
        <v>7291.4</v>
      </c>
    </row>
    <row r="78" spans="1:3" s="14" customFormat="1" ht="30">
      <c r="A78" s="11" t="s">
        <v>141</v>
      </c>
      <c r="B78" s="15" t="s">
        <v>31</v>
      </c>
      <c r="C78" s="13">
        <v>638.8</v>
      </c>
    </row>
    <row r="79" spans="1:3" s="14" customFormat="1" ht="45">
      <c r="A79" s="11" t="s">
        <v>142</v>
      </c>
      <c r="B79" s="15" t="s">
        <v>56</v>
      </c>
      <c r="C79" s="13">
        <f>7541.2+20389</f>
        <v>27930.2</v>
      </c>
    </row>
    <row r="80" spans="1:3" s="14" customFormat="1" ht="75">
      <c r="A80" s="11" t="s">
        <v>143</v>
      </c>
      <c r="B80" s="15" t="s">
        <v>43</v>
      </c>
      <c r="C80" s="13">
        <v>15960.1</v>
      </c>
    </row>
    <row r="81" spans="1:3" s="14" customFormat="1" ht="15">
      <c r="A81" s="11" t="s">
        <v>144</v>
      </c>
      <c r="B81" s="15" t="s">
        <v>109</v>
      </c>
      <c r="C81" s="13">
        <v>6131.7</v>
      </c>
    </row>
    <row r="82" spans="1:3" s="14" customFormat="1" ht="15">
      <c r="A82" s="11" t="s">
        <v>145</v>
      </c>
      <c r="B82" s="15" t="s">
        <v>110</v>
      </c>
      <c r="C82" s="13">
        <v>16214.5</v>
      </c>
    </row>
    <row r="83" spans="1:3" s="14" customFormat="1" ht="30">
      <c r="A83" s="11" t="s">
        <v>146</v>
      </c>
      <c r="B83" s="15" t="s">
        <v>111</v>
      </c>
      <c r="C83" s="13">
        <v>9996</v>
      </c>
    </row>
    <row r="84" spans="1:3" s="14" customFormat="1" ht="30">
      <c r="A84" s="11" t="s">
        <v>147</v>
      </c>
      <c r="B84" s="15" t="s">
        <v>163</v>
      </c>
      <c r="C84" s="13">
        <f>18399.1+4597.2</f>
        <v>22996.3</v>
      </c>
    </row>
    <row r="85" spans="1:3" s="14" customFormat="1" ht="30">
      <c r="A85" s="11" t="s">
        <v>162</v>
      </c>
      <c r="B85" s="15" t="s">
        <v>44</v>
      </c>
      <c r="C85" s="13">
        <v>59480.8</v>
      </c>
    </row>
    <row r="86" spans="1:3" s="6" customFormat="1" ht="47.25">
      <c r="A86" s="2" t="s">
        <v>120</v>
      </c>
      <c r="B86" s="46" t="s">
        <v>117</v>
      </c>
      <c r="C86" s="4">
        <f>SUM(C87:C88)</f>
        <v>75225.2</v>
      </c>
    </row>
    <row r="87" spans="1:3" s="14" customFormat="1" ht="15">
      <c r="A87" s="11" t="s">
        <v>121</v>
      </c>
      <c r="B87" s="15" t="s">
        <v>118</v>
      </c>
      <c r="C87" s="13">
        <v>52067.5</v>
      </c>
    </row>
    <row r="88" spans="1:3" s="14" customFormat="1" ht="30">
      <c r="A88" s="11" t="s">
        <v>148</v>
      </c>
      <c r="B88" s="15" t="s">
        <v>122</v>
      </c>
      <c r="C88" s="13">
        <v>23157.7</v>
      </c>
    </row>
    <row r="89" spans="1:3" s="6" customFormat="1" ht="15.75">
      <c r="A89" s="2" t="s">
        <v>149</v>
      </c>
      <c r="B89" s="46" t="s">
        <v>39</v>
      </c>
      <c r="C89" s="4">
        <f>SUM(C90:C90)</f>
        <v>16</v>
      </c>
    </row>
    <row r="90" spans="1:3" s="14" customFormat="1" ht="45">
      <c r="A90" s="11" t="s">
        <v>150</v>
      </c>
      <c r="B90" s="12" t="s">
        <v>29</v>
      </c>
      <c r="C90" s="13">
        <v>16</v>
      </c>
    </row>
    <row r="91" spans="1:5" s="6" customFormat="1" ht="15.75">
      <c r="A91" s="7"/>
      <c r="B91" s="8" t="s">
        <v>97</v>
      </c>
      <c r="C91" s="9">
        <f>C14+C28+C35+C48+C57+C66+C68+C89+C42+C40+C86</f>
        <v>4871775.2</v>
      </c>
      <c r="E91" s="10"/>
    </row>
    <row r="92" spans="1:3" s="32" customFormat="1" ht="6" customHeight="1">
      <c r="A92" s="29"/>
      <c r="B92" s="30"/>
      <c r="C92" s="31"/>
    </row>
    <row r="93" spans="1:3" s="22" customFormat="1" ht="21" customHeight="1">
      <c r="A93" s="33"/>
      <c r="B93" s="34" t="s">
        <v>98</v>
      </c>
      <c r="C93" s="35"/>
    </row>
    <row r="94" spans="1:3" s="5" customFormat="1" ht="15.75">
      <c r="A94" s="43" t="s">
        <v>10</v>
      </c>
      <c r="B94" s="44" t="s">
        <v>47</v>
      </c>
      <c r="C94" s="45">
        <f>SUM(C95:C96)</f>
        <v>123249.9</v>
      </c>
    </row>
    <row r="95" spans="1:3" s="14" customFormat="1" ht="30">
      <c r="A95" s="11" t="s">
        <v>11</v>
      </c>
      <c r="B95" s="12" t="s">
        <v>40</v>
      </c>
      <c r="C95" s="13">
        <v>122349.9</v>
      </c>
    </row>
    <row r="96" spans="1:3" s="14" customFormat="1" ht="45">
      <c r="A96" s="11" t="s">
        <v>12</v>
      </c>
      <c r="B96" s="12" t="s">
        <v>99</v>
      </c>
      <c r="C96" s="13">
        <v>900</v>
      </c>
    </row>
    <row r="97" spans="1:3" s="6" customFormat="1" ht="15.75">
      <c r="A97" s="2" t="s">
        <v>15</v>
      </c>
      <c r="B97" s="3" t="s">
        <v>49</v>
      </c>
      <c r="C97" s="4">
        <f>SUM(C98:C99)</f>
        <v>55295.2</v>
      </c>
    </row>
    <row r="98" spans="1:3" s="14" customFormat="1" ht="45">
      <c r="A98" s="11" t="s">
        <v>16</v>
      </c>
      <c r="B98" s="16" t="s">
        <v>99</v>
      </c>
      <c r="C98" s="13">
        <v>42467.9</v>
      </c>
    </row>
    <row r="99" spans="1:3" s="14" customFormat="1" ht="45">
      <c r="A99" s="11" t="s">
        <v>62</v>
      </c>
      <c r="B99" s="16" t="s">
        <v>33</v>
      </c>
      <c r="C99" s="13">
        <v>12827.3</v>
      </c>
    </row>
    <row r="100" spans="1:6" s="5" customFormat="1" ht="15.75">
      <c r="A100" s="2" t="s">
        <v>17</v>
      </c>
      <c r="B100" s="3" t="s">
        <v>50</v>
      </c>
      <c r="C100" s="4">
        <f>C101</f>
        <v>665.3</v>
      </c>
      <c r="F100" s="10"/>
    </row>
    <row r="101" spans="1:6" s="22" customFormat="1" ht="30">
      <c r="A101" s="11" t="s">
        <v>28</v>
      </c>
      <c r="B101" s="16" t="s">
        <v>116</v>
      </c>
      <c r="C101" s="13">
        <v>665.3</v>
      </c>
      <c r="F101" s="17"/>
    </row>
    <row r="102" spans="1:3" s="6" customFormat="1" ht="31.5">
      <c r="A102" s="2" t="s">
        <v>34</v>
      </c>
      <c r="B102" s="3" t="s">
        <v>54</v>
      </c>
      <c r="C102" s="4">
        <f>SUM(C103:C105)</f>
        <v>809565.2999999999</v>
      </c>
    </row>
    <row r="103" spans="1:3" s="47" customFormat="1" ht="60">
      <c r="A103" s="11" t="s">
        <v>63</v>
      </c>
      <c r="B103" s="12" t="s">
        <v>36</v>
      </c>
      <c r="C103" s="13">
        <v>5233.6</v>
      </c>
    </row>
    <row r="104" spans="1:3" s="47" customFormat="1" ht="60">
      <c r="A104" s="11" t="s">
        <v>81</v>
      </c>
      <c r="B104" s="12" t="s">
        <v>32</v>
      </c>
      <c r="C104" s="13">
        <v>673931.6</v>
      </c>
    </row>
    <row r="105" spans="1:3" s="14" customFormat="1" ht="30">
      <c r="A105" s="11" t="s">
        <v>93</v>
      </c>
      <c r="B105" s="15" t="s">
        <v>44</v>
      </c>
      <c r="C105" s="13">
        <v>130400.1</v>
      </c>
    </row>
    <row r="106" spans="1:6" s="22" customFormat="1" ht="15.75" customHeight="1">
      <c r="A106" s="36"/>
      <c r="B106" s="37" t="s">
        <v>97</v>
      </c>
      <c r="C106" s="38">
        <f>C100+C102+C97+C94</f>
        <v>988775.7</v>
      </c>
      <c r="F106" s="17"/>
    </row>
    <row r="107" spans="1:3" s="14" customFormat="1" ht="6" customHeight="1">
      <c r="A107" s="39"/>
      <c r="B107" s="40"/>
      <c r="C107" s="41"/>
    </row>
    <row r="108" spans="1:5" s="6" customFormat="1" ht="15.75">
      <c r="A108" s="7"/>
      <c r="B108" s="8" t="s">
        <v>25</v>
      </c>
      <c r="C108" s="9">
        <f>C91+C106</f>
        <v>5860550.9</v>
      </c>
      <c r="E108" s="10"/>
    </row>
  </sheetData>
  <sheetProtection/>
  <autoFilter ref="A12:G91"/>
  <mergeCells count="9">
    <mergeCell ref="B4:C4"/>
    <mergeCell ref="B1:C1"/>
    <mergeCell ref="B2:C2"/>
    <mergeCell ref="B3:C3"/>
    <mergeCell ref="A9:C9"/>
    <mergeCell ref="A10:C10"/>
    <mergeCell ref="B5:C5"/>
    <mergeCell ref="B6:C6"/>
    <mergeCell ref="B7:C7"/>
  </mergeCells>
  <printOptions/>
  <pageMargins left="0.5905511811023623" right="0.1968503937007874" top="0.3937007874015748" bottom="0.3937007874015748" header="0.5118110236220472" footer="0.5118110236220472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ФУАГ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Фотеева Елена Сергеевна</cp:lastModifiedBy>
  <cp:lastPrinted>2019-05-23T11:50:02Z</cp:lastPrinted>
  <dcterms:created xsi:type="dcterms:W3CDTF">2005-09-28T02:53:50Z</dcterms:created>
  <dcterms:modified xsi:type="dcterms:W3CDTF">2019-08-01T03:25:05Z</dcterms:modified>
  <cp:category/>
  <cp:version/>
  <cp:contentType/>
  <cp:contentStatus/>
</cp:coreProperties>
</file>