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95" windowWidth="15480" windowHeight="10950" activeTab="0"/>
  </bookViews>
  <sheets>
    <sheet name="2020-2022" sheetId="1" r:id="rId1"/>
  </sheets>
  <definedNames>
    <definedName name="_xlnm.Print_Titles" localSheetId="0">'2020-2022'!$12:$13</definedName>
  </definedNames>
  <calcPr fullCalcOnLoad="1"/>
</workbook>
</file>

<file path=xl/sharedStrings.xml><?xml version="1.0" encoding="utf-8"?>
<sst xmlns="http://schemas.openxmlformats.org/spreadsheetml/2006/main" count="89" uniqueCount="69">
  <si>
    <t>1.</t>
  </si>
  <si>
    <t>2.</t>
  </si>
  <si>
    <t>в том числе:</t>
  </si>
  <si>
    <t>№ п/п</t>
  </si>
  <si>
    <t xml:space="preserve"> тыс.руб.</t>
  </si>
  <si>
    <t>2.1.</t>
  </si>
  <si>
    <t>2.1.1.</t>
  </si>
  <si>
    <t>2.1.2.</t>
  </si>
  <si>
    <t>к решению Березниковской городской Думы</t>
  </si>
  <si>
    <t>1.1.</t>
  </si>
  <si>
    <t>1.1.1.</t>
  </si>
  <si>
    <t>1.1.3.</t>
  </si>
  <si>
    <t>ВСЕГО</t>
  </si>
  <si>
    <t>1.1.2.</t>
  </si>
  <si>
    <t>Наименование муниципальной программы, направления расходов</t>
  </si>
  <si>
    <t>3</t>
  </si>
  <si>
    <t>Содержание автомобильных дорог</t>
  </si>
  <si>
    <t>3.</t>
  </si>
  <si>
    <t>3.1.</t>
  </si>
  <si>
    <t xml:space="preserve">Ремонт автомобильных дорог </t>
  </si>
  <si>
    <t>Капитальный ремонт автомобильных дорог</t>
  </si>
  <si>
    <t>Реконструкция ул. Новосодовая от Чуртанского шоссе до поворота на мост через р. Кама</t>
  </si>
  <si>
    <t>2.1.1.1.</t>
  </si>
  <si>
    <t>2.1.1.2.</t>
  </si>
  <si>
    <t>Проектирование, строительство (реконструкция), капитальный ремонт, ремонт автомобильных дорог общего пользования местного значения, находящихся на территории Пермского края (местный бюджет)</t>
  </si>
  <si>
    <t>Обеспечение деятельности (оказание услуг, выполнение работ) муниципальных учреждений (организаций)</t>
  </si>
  <si>
    <t>Базовый объем  муниципального дорожного фонда муниципального образования "Город Березники"</t>
  </si>
  <si>
    <t>Иные расходы, не включаемые в  базовый объем  муниципального дорожного фонда муниципального образования "Город Березники"</t>
  </si>
  <si>
    <t>Муниципальная программа  "Комплексное благоустройство территории"</t>
  </si>
  <si>
    <t>2.1.1.3.</t>
  </si>
  <si>
    <t>1.1.4.</t>
  </si>
  <si>
    <t xml:space="preserve">Капитальный ремонт автомобильных дорог </t>
  </si>
  <si>
    <t>Проектирование, строительство (реконструкция), капитальный ремонт, ремонт автомобильных дорог общего пользования местного значения, находящихся на территории Пермского края (краевой бюджет)</t>
  </si>
  <si>
    <t>2.1.2.1.</t>
  </si>
  <si>
    <t>2.1.2.2.</t>
  </si>
  <si>
    <t>Мероприятия, обеспечивающие функционирование и развитие учреждений</t>
  </si>
  <si>
    <t>1.1.5.</t>
  </si>
  <si>
    <t>Строительство ул. Большевистская от ул. Мира до ул. 30 лет Победы</t>
  </si>
  <si>
    <t>Строительство автодороги от перекрестка улиц 8 Марта - Ивачева в г.Усолье до ул.Ивана Дощеникова в г.Березники</t>
  </si>
  <si>
    <t>2.1.4.</t>
  </si>
  <si>
    <t>2.2.</t>
  </si>
  <si>
    <t>Муниципальная программа "Формирование современной городской среды на территории муниципального образования "Город Березники" на 2018-2022 годы"</t>
  </si>
  <si>
    <t>2.2.1.</t>
  </si>
  <si>
    <t>3.2.</t>
  </si>
  <si>
    <t>2.1.2.3.</t>
  </si>
  <si>
    <t>2.1.2.4.</t>
  </si>
  <si>
    <t>Реализация муниципальных программ формирования современной городской среды (благоустройство дворовых территорий)</t>
  </si>
  <si>
    <t>1.1.3.1.</t>
  </si>
  <si>
    <t>2020 год</t>
  </si>
  <si>
    <t>2021 год</t>
  </si>
  <si>
    <t>2022 год</t>
  </si>
  <si>
    <t>4</t>
  </si>
  <si>
    <t>5</t>
  </si>
  <si>
    <t>2.1.1.4.</t>
  </si>
  <si>
    <t>2.1.1.5.</t>
  </si>
  <si>
    <t>2.1.3.</t>
  </si>
  <si>
    <t xml:space="preserve">Распределение средств муниципального дорожного фонда
муниципального образования "Город Березники"
на 2020 год и плановый период 2021-2022 годов                                             </t>
  </si>
  <si>
    <t>Приложение 5</t>
  </si>
  <si>
    <t>Реконструкция автомобильной дороги п.Орел - Огурдино</t>
  </si>
  <si>
    <t>2.1.2.5.</t>
  </si>
  <si>
    <t>2.1.2.6.</t>
  </si>
  <si>
    <t>2.1.5.</t>
  </si>
  <si>
    <t>Строительство объекта "Межквартальная инженерная и дорожно-транспортная инфраструктура кварталов № 6, 10, 15, 16 многоквартирных жилых домов в Правобережной части г.Березники". 3 этап строительства</t>
  </si>
  <si>
    <t>2.1.6.</t>
  </si>
  <si>
    <t>Реконструкция моста через р. Толыч</t>
  </si>
  <si>
    <t>2.1.7.</t>
  </si>
  <si>
    <t>от 11.12.2019 № 691</t>
  </si>
  <si>
    <t>Приложение 4</t>
  </si>
  <si>
    <t>от 25.03.2020 № 725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</si>
</sst>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_ ;[Red]\-#,##0\ "/>
    <numFmt numFmtId="175" formatCode="#,##0.0_ ;[Red]\-#,##0.0\ "/>
    <numFmt numFmtId="176" formatCode="#,##0.0;\-#,##0.0"/>
    <numFmt numFmtId="177" formatCode="#,##0.0"/>
    <numFmt numFmtId="178" formatCode="#,##0.000"/>
    <numFmt numFmtId="179" formatCode="0_ ;[Red]\-0\ "/>
    <numFmt numFmtId="180" formatCode="#,##0_р_."/>
    <numFmt numFmtId="181" formatCode="#,##0.0_ ;\-#,##0.0\ "/>
    <numFmt numFmtId="182" formatCode="#,##0.00_ ;[Red]\-#,##0.00\ "/>
    <numFmt numFmtId="183" formatCode="0.000%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#,##0.0;[Red]\-#,##0.0"/>
    <numFmt numFmtId="201" formatCode="0.0_ ;[Red]\-0.0\ "/>
    <numFmt numFmtId="202" formatCode="d\ mmmm\,\ yyyy"/>
    <numFmt numFmtId="203" formatCode="#,##0.000_ ;[Red]\-#,##0.000\ "/>
    <numFmt numFmtId="204" formatCode="_*\ &quot; &quot;_-"/>
    <numFmt numFmtId="205" formatCode="_-* #,##0_-;\-* #,##0_-;_-* &quot; &quot;_-;_-@_-"/>
    <numFmt numFmtId="206" formatCode="_-* #,##0.0&quot;р.&quot;_-;\-* #,##0.0&quot;р.&quot;_-;_-* &quot;-&quot;?&quot;р.&quot;_-;_-@_-"/>
    <numFmt numFmtId="207" formatCode="_-* #,##0.0_р_._-;\-* #,##0.0_р_._-;_-* &quot;-&quot;?_р_._-;_-@_-"/>
    <numFmt numFmtId="208" formatCode="_-* #,##0.00_р_._-;\-* #,##0.00_р_._-;_-* &quot;-&quot;?_р_._-;_-@_-"/>
    <numFmt numFmtId="209" formatCode="_-* #,##0_р_._-;\-* #,##0_р_._-;_-* &quot;-&quot;?_р_._-;_-@_-"/>
    <numFmt numFmtId="210" formatCode="[$-FC19]d\ mmmm\ yyyy\ &quot;г.&quot;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\ #,###,###"/>
    <numFmt numFmtId="216" formatCode="#,###,###"/>
    <numFmt numFmtId="217" formatCode="0.0000"/>
    <numFmt numFmtId="218" formatCode="0.000"/>
  </numFmts>
  <fonts count="27">
    <font>
      <sz val="10"/>
      <name val="Arial Cyr"/>
      <family val="0"/>
    </font>
    <font>
      <sz val="12"/>
      <name val="Arial"/>
      <family val="2"/>
    </font>
    <font>
      <u val="single"/>
      <sz val="10"/>
      <color indexed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1" fillId="0" borderId="0">
      <alignment/>
      <protection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horizontal="left" vertical="top"/>
    </xf>
    <xf numFmtId="49" fontId="4" fillId="0" borderId="0" xfId="56" applyNumberFormat="1" applyFont="1" applyAlignment="1">
      <alignment horizontal="left" vertical="top"/>
      <protection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49" fontId="5" fillId="0" borderId="0" xfId="56" applyNumberFormat="1" applyFont="1" applyAlignment="1">
      <alignment horizontal="left" vertical="top"/>
      <protection/>
    </xf>
    <xf numFmtId="0" fontId="4" fillId="0" borderId="0" xfId="0" applyFont="1" applyAlignment="1">
      <alignment horizontal="right" vertical="top"/>
    </xf>
    <xf numFmtId="0" fontId="6" fillId="0" borderId="0" xfId="0" applyFont="1" applyAlignment="1">
      <alignment vertical="top"/>
    </xf>
    <xf numFmtId="0" fontId="9" fillId="0" borderId="0" xfId="0" applyFont="1" applyAlignment="1">
      <alignment vertical="top"/>
    </xf>
    <xf numFmtId="177" fontId="4" fillId="0" borderId="0" xfId="0" applyNumberFormat="1" applyFont="1" applyAlignment="1">
      <alignment horizontal="right"/>
    </xf>
    <xf numFmtId="3" fontId="7" fillId="0" borderId="10" xfId="57" applyNumberFormat="1" applyFont="1" applyBorder="1" applyAlignment="1">
      <alignment horizontal="left" vertical="top" wrapText="1"/>
      <protection/>
    </xf>
    <xf numFmtId="49" fontId="7" fillId="0" borderId="10" xfId="57" applyNumberFormat="1" applyFont="1" applyBorder="1" applyAlignment="1">
      <alignment horizontal="left" vertical="top" wrapText="1"/>
      <protection/>
    </xf>
    <xf numFmtId="0" fontId="7" fillId="0" borderId="10" xfId="56" applyFont="1" applyFill="1" applyBorder="1" applyAlignment="1">
      <alignment horizontal="left" vertical="top" wrapText="1"/>
      <protection/>
    </xf>
    <xf numFmtId="0" fontId="6" fillId="0" borderId="10" xfId="0" applyFont="1" applyBorder="1" applyAlignment="1">
      <alignment horizontal="center" vertical="top" wrapText="1"/>
    </xf>
    <xf numFmtId="0" fontId="6" fillId="0" borderId="10" xfId="56" applyFont="1" applyBorder="1" applyAlignment="1">
      <alignment horizontal="center" vertical="top" wrapText="1"/>
      <protection/>
    </xf>
    <xf numFmtId="49" fontId="6" fillId="0" borderId="10" xfId="56" applyNumberFormat="1" applyFont="1" applyBorder="1" applyAlignment="1">
      <alignment horizontal="center" vertical="top" wrapText="1"/>
      <protection/>
    </xf>
    <xf numFmtId="49" fontId="7" fillId="0" borderId="10" xfId="57" applyNumberFormat="1" applyFont="1" applyBorder="1" applyAlignment="1">
      <alignment horizontal="right" vertical="top"/>
      <protection/>
    </xf>
    <xf numFmtId="49" fontId="7" fillId="0" borderId="10" xfId="0" applyNumberFormat="1" applyFont="1" applyBorder="1" applyAlignment="1">
      <alignment horizontal="right" vertical="top"/>
    </xf>
    <xf numFmtId="177" fontId="7" fillId="24" borderId="10" xfId="56" applyNumberFormat="1" applyFont="1" applyFill="1" applyBorder="1" applyAlignment="1">
      <alignment horizontal="right" vertical="top"/>
      <protection/>
    </xf>
    <xf numFmtId="177" fontId="7" fillId="0" borderId="10" xfId="0" applyNumberFormat="1" applyFont="1" applyBorder="1" applyAlignment="1">
      <alignment horizontal="right" vertical="top"/>
    </xf>
    <xf numFmtId="177" fontId="7" fillId="0" borderId="10" xfId="56" applyNumberFormat="1" applyFont="1" applyFill="1" applyBorder="1" applyAlignment="1">
      <alignment horizontal="right" vertical="top" wrapText="1"/>
      <protection/>
    </xf>
    <xf numFmtId="0" fontId="4" fillId="0" borderId="10" xfId="0" applyFont="1" applyBorder="1" applyAlignment="1">
      <alignment horizontal="center" vertical="top" wrapText="1"/>
    </xf>
    <xf numFmtId="0" fontId="4" fillId="0" borderId="10" xfId="56" applyFont="1" applyBorder="1" applyAlignment="1">
      <alignment horizontal="center" vertical="top" wrapText="1"/>
      <protection/>
    </xf>
    <xf numFmtId="49" fontId="4" fillId="0" borderId="10" xfId="56" applyNumberFormat="1" applyFont="1" applyBorder="1" applyAlignment="1">
      <alignment horizontal="center" vertical="top" wrapText="1"/>
      <protection/>
    </xf>
    <xf numFmtId="3" fontId="7" fillId="0" borderId="10" xfId="57" applyNumberFormat="1" applyFont="1" applyFill="1" applyBorder="1" applyAlignment="1">
      <alignment horizontal="left" vertical="top" wrapText="1"/>
      <protection/>
    </xf>
    <xf numFmtId="177" fontId="4" fillId="0" borderId="0" xfId="0" applyNumberFormat="1" applyFont="1" applyFill="1" applyAlignment="1">
      <alignment horizontal="right"/>
    </xf>
    <xf numFmtId="177" fontId="7" fillId="0" borderId="10" xfId="0" applyNumberFormat="1" applyFont="1" applyFill="1" applyBorder="1" applyAlignment="1">
      <alignment horizontal="right" vertical="top"/>
    </xf>
    <xf numFmtId="0" fontId="8" fillId="0" borderId="0" xfId="56" applyNumberFormat="1" applyFont="1" applyFill="1" applyAlignment="1">
      <alignment horizontal="center" vertical="top" wrapText="1"/>
      <protection/>
    </xf>
    <xf numFmtId="0" fontId="4" fillId="0" borderId="0" xfId="0" applyFont="1" applyFill="1" applyAlignment="1">
      <alignment horizontal="right" vertical="top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Бюджет2001_1" xfId="56"/>
    <cellStyle name="Обычный_РАСХ98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tabSelected="1" zoomScalePageLayoutView="0" workbookViewId="0" topLeftCell="A1">
      <selection activeCell="J14" sqref="J14"/>
    </sheetView>
  </sheetViews>
  <sheetFormatPr defaultColWidth="9.00390625" defaultRowHeight="12.75"/>
  <cols>
    <col min="1" max="1" width="7.375" style="1" customWidth="1"/>
    <col min="2" max="2" width="88.375" style="1" customWidth="1"/>
    <col min="3" max="3" width="12.875" style="4" customWidth="1"/>
    <col min="4" max="5" width="11.625" style="4" bestFit="1" customWidth="1"/>
    <col min="6" max="7" width="9.125" style="4" customWidth="1"/>
    <col min="8" max="8" width="9.375" style="4" bestFit="1" customWidth="1"/>
    <col min="9" max="16384" width="9.125" style="4" customWidth="1"/>
  </cols>
  <sheetData>
    <row r="1" spans="4:5" ht="12.75">
      <c r="D1" s="1"/>
      <c r="E1" s="25" t="s">
        <v>67</v>
      </c>
    </row>
    <row r="2" spans="4:5" ht="12.75">
      <c r="D2" s="1"/>
      <c r="E2" s="9" t="s">
        <v>8</v>
      </c>
    </row>
    <row r="3" spans="3:5" ht="12.75">
      <c r="C3" s="28" t="s">
        <v>68</v>
      </c>
      <c r="D3" s="28"/>
      <c r="E3" s="28"/>
    </row>
    <row r="5" spans="4:5" ht="12.75">
      <c r="D5" s="1"/>
      <c r="E5" s="25" t="s">
        <v>57</v>
      </c>
    </row>
    <row r="6" spans="4:5" ht="12.75">
      <c r="D6" s="1"/>
      <c r="E6" s="9" t="s">
        <v>8</v>
      </c>
    </row>
    <row r="7" spans="3:5" ht="12.75">
      <c r="C7" s="28" t="s">
        <v>66</v>
      </c>
      <c r="D7" s="28"/>
      <c r="E7" s="28"/>
    </row>
    <row r="9" ht="12.75">
      <c r="C9" s="9"/>
    </row>
    <row r="10" spans="1:5" s="8" customFormat="1" ht="55.5" customHeight="1">
      <c r="A10" s="27" t="s">
        <v>56</v>
      </c>
      <c r="B10" s="27"/>
      <c r="C10" s="27"/>
      <c r="D10" s="27"/>
      <c r="E10" s="27"/>
    </row>
    <row r="11" spans="1:5" ht="13.5" customHeight="1">
      <c r="A11" s="2"/>
      <c r="B11" s="5"/>
      <c r="E11" s="6" t="s">
        <v>4</v>
      </c>
    </row>
    <row r="12" spans="1:5" s="3" customFormat="1" ht="35.25" customHeight="1">
      <c r="A12" s="13" t="s">
        <v>3</v>
      </c>
      <c r="B12" s="14" t="s">
        <v>14</v>
      </c>
      <c r="C12" s="15" t="s">
        <v>48</v>
      </c>
      <c r="D12" s="15" t="s">
        <v>49</v>
      </c>
      <c r="E12" s="15" t="s">
        <v>50</v>
      </c>
    </row>
    <row r="13" spans="1:5" s="3" customFormat="1" ht="13.5" customHeight="1">
      <c r="A13" s="21">
        <v>1</v>
      </c>
      <c r="B13" s="22">
        <v>2</v>
      </c>
      <c r="C13" s="23" t="s">
        <v>15</v>
      </c>
      <c r="D13" s="23" t="s">
        <v>51</v>
      </c>
      <c r="E13" s="23" t="s">
        <v>52</v>
      </c>
    </row>
    <row r="14" spans="1:5" s="7" customFormat="1" ht="34.5" customHeight="1">
      <c r="A14" s="16" t="s">
        <v>0</v>
      </c>
      <c r="B14" s="24" t="s">
        <v>26</v>
      </c>
      <c r="C14" s="18">
        <f>C15</f>
        <v>377309.9</v>
      </c>
      <c r="D14" s="18">
        <f>D15</f>
        <v>355718.10000000003</v>
      </c>
      <c r="E14" s="18">
        <f>E15</f>
        <v>322989.50000000006</v>
      </c>
    </row>
    <row r="15" spans="1:5" s="7" customFormat="1" ht="18" customHeight="1">
      <c r="A15" s="16" t="s">
        <v>9</v>
      </c>
      <c r="B15" s="10" t="s">
        <v>28</v>
      </c>
      <c r="C15" s="18">
        <f>C17+C18+C19+C22+C23</f>
        <v>377309.9</v>
      </c>
      <c r="D15" s="18">
        <f>D17+D18+D19+D22+D23</f>
        <v>355718.10000000003</v>
      </c>
      <c r="E15" s="18">
        <f>E17+E18+E19+E22+E23</f>
        <v>322989.50000000006</v>
      </c>
    </row>
    <row r="16" spans="1:5" s="7" customFormat="1" ht="14.25" customHeight="1">
      <c r="A16" s="16"/>
      <c r="B16" s="10" t="s">
        <v>2</v>
      </c>
      <c r="C16" s="19"/>
      <c r="D16" s="19"/>
      <c r="E16" s="19"/>
    </row>
    <row r="17" spans="1:5" s="7" customFormat="1" ht="33.75" customHeight="1">
      <c r="A17" s="16" t="s">
        <v>10</v>
      </c>
      <c r="B17" s="10" t="s">
        <v>25</v>
      </c>
      <c r="C17" s="26">
        <f>309493.2-502.3-28627.8+1499.7</f>
        <v>281862.80000000005</v>
      </c>
      <c r="D17" s="26">
        <f>309415.2-502.3-28627.8</f>
        <v>280285.10000000003</v>
      </c>
      <c r="E17" s="26">
        <f>309415.2-502.3-28627.8</f>
        <v>280285.10000000003</v>
      </c>
    </row>
    <row r="18" spans="1:5" s="7" customFormat="1" ht="21" customHeight="1">
      <c r="A18" s="16" t="s">
        <v>13</v>
      </c>
      <c r="B18" s="10" t="s">
        <v>35</v>
      </c>
      <c r="C18" s="26">
        <f>1113.3+28627.8</f>
        <v>29741.1</v>
      </c>
      <c r="D18" s="26">
        <f>0+28627.8</f>
        <v>28627.8</v>
      </c>
      <c r="E18" s="26">
        <f>0+28627.8</f>
        <v>28627.8</v>
      </c>
    </row>
    <row r="19" spans="1:5" s="7" customFormat="1" ht="47.25">
      <c r="A19" s="16" t="s">
        <v>11</v>
      </c>
      <c r="B19" s="10" t="s">
        <v>24</v>
      </c>
      <c r="C19" s="26">
        <f>C21</f>
        <v>6362.700000000001</v>
      </c>
      <c r="D19" s="26">
        <f>D21</f>
        <v>7631.3</v>
      </c>
      <c r="E19" s="26">
        <f>E21</f>
        <v>10832.7</v>
      </c>
    </row>
    <row r="20" spans="1:5" s="7" customFormat="1" ht="14.25" customHeight="1">
      <c r="A20" s="17"/>
      <c r="B20" s="10" t="s">
        <v>2</v>
      </c>
      <c r="C20" s="26"/>
      <c r="D20" s="26"/>
      <c r="E20" s="26"/>
    </row>
    <row r="21" spans="1:5" s="7" customFormat="1" ht="17.25" customHeight="1">
      <c r="A21" s="16" t="s">
        <v>47</v>
      </c>
      <c r="B21" s="10" t="s">
        <v>19</v>
      </c>
      <c r="C21" s="26">
        <f>2173.9+4188.8</f>
        <v>6362.700000000001</v>
      </c>
      <c r="D21" s="26">
        <f>4431.3+3200</f>
        <v>7631.3</v>
      </c>
      <c r="E21" s="26">
        <v>10832.7</v>
      </c>
    </row>
    <row r="22" spans="1:5" s="7" customFormat="1" ht="15.75">
      <c r="A22" s="16" t="s">
        <v>30</v>
      </c>
      <c r="B22" s="10" t="s">
        <v>19</v>
      </c>
      <c r="C22" s="26">
        <f>16009.6+9784-4784-5000+7988+21257.3</f>
        <v>45254.899999999994</v>
      </c>
      <c r="D22" s="26">
        <f>18276.4+17982.8</f>
        <v>36259.2</v>
      </c>
      <c r="E22" s="26">
        <v>329.2</v>
      </c>
    </row>
    <row r="23" spans="1:5" s="7" customFormat="1" ht="18" customHeight="1">
      <c r="A23" s="16" t="s">
        <v>36</v>
      </c>
      <c r="B23" s="10" t="s">
        <v>16</v>
      </c>
      <c r="C23" s="26">
        <f>4744.9+9343.5</f>
        <v>14088.4</v>
      </c>
      <c r="D23" s="26">
        <v>2914.7</v>
      </c>
      <c r="E23" s="26">
        <v>2914.7</v>
      </c>
    </row>
    <row r="24" spans="1:5" s="7" customFormat="1" ht="35.25" customHeight="1">
      <c r="A24" s="16" t="s">
        <v>1</v>
      </c>
      <c r="B24" s="10" t="s">
        <v>27</v>
      </c>
      <c r="C24" s="26">
        <f>C25+C47</f>
        <v>783845</v>
      </c>
      <c r="D24" s="26">
        <f>D25+D47</f>
        <v>251143.5</v>
      </c>
      <c r="E24" s="26">
        <f>E25+E47</f>
        <v>163314.8</v>
      </c>
    </row>
    <row r="25" spans="1:5" s="7" customFormat="1" ht="18.75" customHeight="1">
      <c r="A25" s="17" t="s">
        <v>5</v>
      </c>
      <c r="B25" s="10" t="s">
        <v>28</v>
      </c>
      <c r="C25" s="26">
        <f>C27+C34+C46+C43+C44+C45+C42</f>
        <v>721013.8</v>
      </c>
      <c r="D25" s="26">
        <f>D27+D34+D46+D43+D44+D45+D42</f>
        <v>189410.5</v>
      </c>
      <c r="E25" s="26">
        <f>E27+E34+E46+E43+E44+E45+E42</f>
        <v>97494</v>
      </c>
    </row>
    <row r="26" spans="1:5" s="7" customFormat="1" ht="15" customHeight="1">
      <c r="A26" s="17"/>
      <c r="B26" s="10" t="s">
        <v>2</v>
      </c>
      <c r="C26" s="26"/>
      <c r="D26" s="26"/>
      <c r="E26" s="26"/>
    </row>
    <row r="27" spans="1:5" s="7" customFormat="1" ht="48" customHeight="1">
      <c r="A27" s="17" t="s">
        <v>6</v>
      </c>
      <c r="B27" s="10" t="s">
        <v>24</v>
      </c>
      <c r="C27" s="26">
        <f>SUM(C29:C33)</f>
        <v>73637.70000000001</v>
      </c>
      <c r="D27" s="26">
        <f>SUM(D29:D33)</f>
        <v>12040</v>
      </c>
      <c r="E27" s="26">
        <f>SUM(E29:E33)</f>
        <v>0</v>
      </c>
    </row>
    <row r="28" spans="1:5" s="7" customFormat="1" ht="15" customHeight="1">
      <c r="A28" s="17"/>
      <c r="B28" s="10" t="s">
        <v>2</v>
      </c>
      <c r="C28" s="26"/>
      <c r="D28" s="26"/>
      <c r="E28" s="26"/>
    </row>
    <row r="29" spans="1:5" s="7" customFormat="1" ht="15.75">
      <c r="A29" s="17" t="s">
        <v>22</v>
      </c>
      <c r="B29" s="10" t="s">
        <v>37</v>
      </c>
      <c r="C29" s="26">
        <v>4578.4</v>
      </c>
      <c r="D29" s="26">
        <v>0</v>
      </c>
      <c r="E29" s="26">
        <v>0</v>
      </c>
    </row>
    <row r="30" spans="1:5" s="7" customFormat="1" ht="31.5">
      <c r="A30" s="17" t="s">
        <v>23</v>
      </c>
      <c r="B30" s="10" t="s">
        <v>38</v>
      </c>
      <c r="C30" s="26">
        <v>9919.9</v>
      </c>
      <c r="D30" s="26">
        <v>0</v>
      </c>
      <c r="E30" s="26">
        <v>0</v>
      </c>
    </row>
    <row r="31" spans="1:5" s="7" customFormat="1" ht="31.5">
      <c r="A31" s="17" t="s">
        <v>29</v>
      </c>
      <c r="B31" s="10" t="s">
        <v>21</v>
      </c>
      <c r="C31" s="26">
        <f>64762.5-31710.7</f>
        <v>33051.8</v>
      </c>
      <c r="D31" s="26">
        <v>0</v>
      </c>
      <c r="E31" s="26">
        <v>0</v>
      </c>
    </row>
    <row r="32" spans="1:5" s="7" customFormat="1" ht="15.75">
      <c r="A32" s="17" t="s">
        <v>53</v>
      </c>
      <c r="B32" s="10" t="s">
        <v>58</v>
      </c>
      <c r="C32" s="26">
        <v>0</v>
      </c>
      <c r="D32" s="26">
        <v>7040</v>
      </c>
      <c r="E32" s="26">
        <v>0</v>
      </c>
    </row>
    <row r="33" spans="1:5" s="7" customFormat="1" ht="19.5" customHeight="1">
      <c r="A33" s="17" t="s">
        <v>54</v>
      </c>
      <c r="B33" s="10" t="s">
        <v>31</v>
      </c>
      <c r="C33" s="26">
        <f>17657.6+8430</f>
        <v>26087.6</v>
      </c>
      <c r="D33" s="26">
        <f>0+5000</f>
        <v>5000</v>
      </c>
      <c r="E33" s="26">
        <v>0</v>
      </c>
    </row>
    <row r="34" spans="1:5" s="7" customFormat="1" ht="47.25" customHeight="1">
      <c r="A34" s="17" t="s">
        <v>7</v>
      </c>
      <c r="B34" s="10" t="s">
        <v>32</v>
      </c>
      <c r="C34" s="26">
        <f>SUM(C36:C41)</f>
        <v>640632.4999999999</v>
      </c>
      <c r="D34" s="26">
        <f>SUM(D36:D41)</f>
        <v>177041.3</v>
      </c>
      <c r="E34" s="26">
        <f>SUM(E36:E41)</f>
        <v>97494</v>
      </c>
    </row>
    <row r="35" spans="1:5" s="7" customFormat="1" ht="21" customHeight="1">
      <c r="A35" s="17"/>
      <c r="B35" s="10" t="s">
        <v>2</v>
      </c>
      <c r="C35" s="26"/>
      <c r="D35" s="26"/>
      <c r="E35" s="26"/>
    </row>
    <row r="36" spans="1:5" s="7" customFormat="1" ht="15.75">
      <c r="A36" s="16" t="s">
        <v>33</v>
      </c>
      <c r="B36" s="10" t="s">
        <v>37</v>
      </c>
      <c r="C36" s="26">
        <f>41205.5</f>
        <v>41205.5</v>
      </c>
      <c r="D36" s="26">
        <v>0</v>
      </c>
      <c r="E36" s="26">
        <v>0</v>
      </c>
    </row>
    <row r="37" spans="1:5" s="7" customFormat="1" ht="31.5">
      <c r="A37" s="16" t="s">
        <v>34</v>
      </c>
      <c r="B37" s="10" t="s">
        <v>38</v>
      </c>
      <c r="C37" s="26">
        <v>89279.3</v>
      </c>
      <c r="D37" s="26">
        <v>0</v>
      </c>
      <c r="E37" s="26">
        <v>0</v>
      </c>
    </row>
    <row r="38" spans="1:5" s="7" customFormat="1" ht="24" customHeight="1">
      <c r="A38" s="16" t="s">
        <v>44</v>
      </c>
      <c r="B38" s="10" t="s">
        <v>21</v>
      </c>
      <c r="C38" s="26">
        <v>297466.3</v>
      </c>
      <c r="D38" s="26">
        <v>0</v>
      </c>
      <c r="E38" s="26">
        <v>0</v>
      </c>
    </row>
    <row r="39" spans="1:5" s="7" customFormat="1" ht="15.75">
      <c r="A39" s="17" t="s">
        <v>45</v>
      </c>
      <c r="B39" s="10" t="s">
        <v>58</v>
      </c>
      <c r="C39" s="26">
        <v>0</v>
      </c>
      <c r="D39" s="26">
        <v>63359.6</v>
      </c>
      <c r="E39" s="26">
        <v>0</v>
      </c>
    </row>
    <row r="40" spans="1:5" s="7" customFormat="1" ht="15.75">
      <c r="A40" s="17" t="s">
        <v>59</v>
      </c>
      <c r="B40" s="10" t="s">
        <v>20</v>
      </c>
      <c r="C40" s="26">
        <f>79547.3+75870</f>
        <v>155417.3</v>
      </c>
      <c r="D40" s="26">
        <v>45000</v>
      </c>
      <c r="E40" s="26">
        <v>0</v>
      </c>
    </row>
    <row r="41" spans="1:5" s="7" customFormat="1" ht="21" customHeight="1">
      <c r="A41" s="17" t="s">
        <v>60</v>
      </c>
      <c r="B41" s="10" t="s">
        <v>19</v>
      </c>
      <c r="C41" s="26">
        <v>57264.1</v>
      </c>
      <c r="D41" s="26">
        <v>68681.7</v>
      </c>
      <c r="E41" s="26">
        <v>97494</v>
      </c>
    </row>
    <row r="42" spans="1:5" s="7" customFormat="1" ht="36" customHeight="1">
      <c r="A42" s="17" t="s">
        <v>55</v>
      </c>
      <c r="B42" s="10" t="s">
        <v>38</v>
      </c>
      <c r="C42" s="26">
        <v>1182.8</v>
      </c>
      <c r="D42" s="26">
        <v>0</v>
      </c>
      <c r="E42" s="26">
        <v>0</v>
      </c>
    </row>
    <row r="43" spans="1:5" s="7" customFormat="1" ht="26.25" customHeight="1">
      <c r="A43" s="17" t="s">
        <v>39</v>
      </c>
      <c r="B43" s="10" t="s">
        <v>37</v>
      </c>
      <c r="C43" s="26">
        <f>215+724.5</f>
        <v>939.5</v>
      </c>
      <c r="D43" s="26">
        <v>0</v>
      </c>
      <c r="E43" s="26">
        <v>0</v>
      </c>
    </row>
    <row r="44" spans="1:5" s="7" customFormat="1" ht="48" customHeight="1">
      <c r="A44" s="17" t="s">
        <v>61</v>
      </c>
      <c r="B44" s="10" t="s">
        <v>62</v>
      </c>
      <c r="C44" s="26">
        <v>14.1</v>
      </c>
      <c r="D44" s="26">
        <v>0</v>
      </c>
      <c r="E44" s="26">
        <v>0</v>
      </c>
    </row>
    <row r="45" spans="1:5" s="7" customFormat="1" ht="23.25" customHeight="1">
      <c r="A45" s="17" t="s">
        <v>63</v>
      </c>
      <c r="B45" s="10" t="s">
        <v>64</v>
      </c>
      <c r="C45" s="26">
        <v>16.8</v>
      </c>
      <c r="D45" s="26">
        <v>0</v>
      </c>
      <c r="E45" s="26">
        <v>0</v>
      </c>
    </row>
    <row r="46" spans="1:5" s="7" customFormat="1" ht="21" customHeight="1">
      <c r="A46" s="17" t="s">
        <v>65</v>
      </c>
      <c r="B46" s="10" t="s">
        <v>20</v>
      </c>
      <c r="C46" s="26">
        <f>517.4+2000+99+1974</f>
        <v>4590.4</v>
      </c>
      <c r="D46" s="26">
        <v>329.2</v>
      </c>
      <c r="E46" s="26">
        <v>0</v>
      </c>
    </row>
    <row r="47" spans="1:5" s="7" customFormat="1" ht="37.5" customHeight="1">
      <c r="A47" s="17" t="s">
        <v>40</v>
      </c>
      <c r="B47" s="10" t="s">
        <v>41</v>
      </c>
      <c r="C47" s="26">
        <f>SUM(C49:C49)</f>
        <v>62831.2</v>
      </c>
      <c r="D47" s="26">
        <f>SUM(D49:D49)</f>
        <v>61733</v>
      </c>
      <c r="E47" s="26">
        <f>SUM(E49:E49)</f>
        <v>65820.8</v>
      </c>
    </row>
    <row r="48" spans="1:5" s="7" customFormat="1" ht="15.75">
      <c r="A48" s="17"/>
      <c r="B48" s="10" t="s">
        <v>2</v>
      </c>
      <c r="C48" s="26"/>
      <c r="D48" s="26"/>
      <c r="E48" s="26"/>
    </row>
    <row r="49" spans="1:5" s="7" customFormat="1" ht="36.75" customHeight="1">
      <c r="A49" s="17" t="s">
        <v>42</v>
      </c>
      <c r="B49" s="10" t="s">
        <v>46</v>
      </c>
      <c r="C49" s="26">
        <v>62831.2</v>
      </c>
      <c r="D49" s="26">
        <v>61733</v>
      </c>
      <c r="E49" s="26">
        <v>65820.8</v>
      </c>
    </row>
    <row r="50" spans="1:5" ht="15" customHeight="1">
      <c r="A50" s="16" t="s">
        <v>17</v>
      </c>
      <c r="B50" s="12" t="s">
        <v>12</v>
      </c>
      <c r="C50" s="20">
        <f>C14+C24</f>
        <v>1161154.9</v>
      </c>
      <c r="D50" s="20">
        <f>D14+D24</f>
        <v>606861.6000000001</v>
      </c>
      <c r="E50" s="20">
        <f>E14+E24</f>
        <v>486304.30000000005</v>
      </c>
    </row>
    <row r="51" spans="1:5" ht="15.75">
      <c r="A51" s="17"/>
      <c r="B51" s="11" t="s">
        <v>2</v>
      </c>
      <c r="C51" s="26"/>
      <c r="D51" s="26"/>
      <c r="E51" s="26"/>
    </row>
    <row r="52" spans="1:5" ht="15.75">
      <c r="A52" s="17" t="s">
        <v>18</v>
      </c>
      <c r="B52" s="10" t="s">
        <v>28</v>
      </c>
      <c r="C52" s="20">
        <f>C25+C15</f>
        <v>1098323.7000000002</v>
      </c>
      <c r="D52" s="20">
        <f>D25+D15</f>
        <v>545128.6000000001</v>
      </c>
      <c r="E52" s="20">
        <f>E25+E15</f>
        <v>420483.50000000006</v>
      </c>
    </row>
    <row r="53" spans="1:5" ht="31.5">
      <c r="A53" s="17" t="s">
        <v>43</v>
      </c>
      <c r="B53" s="10" t="s">
        <v>41</v>
      </c>
      <c r="C53" s="20">
        <f>C47</f>
        <v>62831.2</v>
      </c>
      <c r="D53" s="20">
        <f>D47</f>
        <v>61733</v>
      </c>
      <c r="E53" s="20">
        <f>E47</f>
        <v>65820.8</v>
      </c>
    </row>
  </sheetData>
  <sheetProtection/>
  <mergeCells count="3">
    <mergeCell ref="A10:E10"/>
    <mergeCell ref="C7:E7"/>
    <mergeCell ref="C3:E3"/>
  </mergeCells>
  <printOptions/>
  <pageMargins left="0.984251968503937" right="0.1968503937007874" top="0.1968503937007874" bottom="0.1968503937007874" header="0.11811023622047245" footer="0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ФУАГ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532</dc:creator>
  <cp:keywords/>
  <dc:description/>
  <cp:lastModifiedBy>300</cp:lastModifiedBy>
  <cp:lastPrinted>2020-03-19T09:01:45Z</cp:lastPrinted>
  <dcterms:created xsi:type="dcterms:W3CDTF">2012-03-05T09:53:56Z</dcterms:created>
  <dcterms:modified xsi:type="dcterms:W3CDTF">2020-03-23T05:08:59Z</dcterms:modified>
  <cp:category/>
  <cp:version/>
  <cp:contentType/>
  <cp:contentStatus/>
</cp:coreProperties>
</file>