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800" windowWidth="13020" windowHeight="7320"/>
  </bookViews>
  <sheets>
    <sheet name="Форма Г-2" sheetId="1"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Г-2'!$A$10:$H$354</definedName>
    <definedName name="_xlnm.Print_Titles" localSheetId="0">'Форма Г-2'!$9:$10</definedName>
  </definedNames>
  <calcPr calcId="145621"/>
</workbook>
</file>

<file path=xl/calcChain.xml><?xml version="1.0" encoding="utf-8"?>
<calcChain xmlns="http://schemas.openxmlformats.org/spreadsheetml/2006/main">
  <c r="C299" i="1" l="1"/>
  <c r="H320" i="1" l="1"/>
  <c r="H321" i="1"/>
  <c r="H260" i="1"/>
  <c r="H261" i="1"/>
  <c r="H262" i="1"/>
  <c r="H263" i="1"/>
  <c r="H264" i="1"/>
  <c r="H265" i="1"/>
  <c r="H257" i="1"/>
  <c r="H258" i="1"/>
  <c r="H137" i="1"/>
  <c r="H138" i="1"/>
  <c r="H139" i="1"/>
  <c r="H158" i="1" l="1"/>
  <c r="G158" i="1"/>
  <c r="F158" i="1"/>
  <c r="E158" i="1"/>
  <c r="D158" i="1"/>
  <c r="C158" i="1"/>
  <c r="F152" i="1"/>
  <c r="H152" i="1" s="1"/>
  <c r="D152" i="1"/>
  <c r="C152" i="1"/>
  <c r="F149" i="1"/>
  <c r="D149" i="1"/>
  <c r="C149" i="1"/>
  <c r="C322" i="1" l="1"/>
  <c r="C320" i="1"/>
  <c r="C318" i="1"/>
  <c r="F196" i="1" l="1"/>
  <c r="D179" i="1" l="1"/>
  <c r="H352" i="1" l="1"/>
  <c r="H351" i="1"/>
  <c r="H350" i="1"/>
  <c r="H349" i="1"/>
  <c r="H348" i="1"/>
  <c r="H317" i="1"/>
  <c r="H304" i="1"/>
  <c r="H288" i="1"/>
  <c r="H286" i="1"/>
  <c r="H240" i="1"/>
  <c r="H221" i="1"/>
  <c r="H191" i="1"/>
  <c r="H183" i="1"/>
  <c r="H178" i="1"/>
  <c r="H157" i="1"/>
  <c r="H122" i="1"/>
  <c r="H120" i="1"/>
  <c r="C179" i="1"/>
  <c r="C266" i="1"/>
  <c r="D316" i="1"/>
  <c r="D237" i="1"/>
  <c r="D220" i="1"/>
  <c r="D200" i="1"/>
  <c r="D347" i="1" l="1"/>
  <c r="H294" i="1"/>
  <c r="H292" i="1"/>
  <c r="D266" i="1"/>
  <c r="F200" i="1" l="1"/>
  <c r="F243" i="1"/>
  <c r="F237" i="1"/>
  <c r="F220" i="1"/>
  <c r="F179" i="1" l="1"/>
  <c r="H201" i="1" l="1"/>
  <c r="G238" i="1"/>
  <c r="H238" i="1"/>
  <c r="E238" i="1"/>
  <c r="G293" i="1" l="1"/>
  <c r="F293" i="1"/>
  <c r="E293" i="1"/>
  <c r="D293" i="1"/>
  <c r="C293" i="1"/>
  <c r="G287" i="1"/>
  <c r="F287" i="1"/>
  <c r="E287" i="1"/>
  <c r="D287" i="1"/>
  <c r="C287" i="1"/>
  <c r="G285" i="1"/>
  <c r="F285" i="1"/>
  <c r="H285" i="1" s="1"/>
  <c r="E285" i="1"/>
  <c r="D285" i="1"/>
  <c r="C285" i="1"/>
  <c r="H175" i="1"/>
  <c r="H293" i="1" l="1"/>
  <c r="H287" i="1"/>
  <c r="D322" i="1"/>
  <c r="F322" i="1"/>
  <c r="H322" i="1" l="1"/>
  <c r="H353" i="1"/>
  <c r="H345" i="1"/>
  <c r="H344" i="1"/>
  <c r="H343" i="1"/>
  <c r="H338" i="1"/>
  <c r="H323" i="1"/>
  <c r="H319" i="1"/>
  <c r="H315" i="1"/>
  <c r="H300" i="1"/>
  <c r="H296" i="1"/>
  <c r="H290" i="1"/>
  <c r="H267" i="1"/>
  <c r="H245" i="1"/>
  <c r="H237" i="1"/>
  <c r="H220" i="1"/>
  <c r="H236" i="1"/>
  <c r="H230" i="1"/>
  <c r="H225" i="1"/>
  <c r="H216" i="1"/>
  <c r="H203" i="1"/>
  <c r="H200" i="1"/>
  <c r="H198" i="1"/>
  <c r="H197" i="1"/>
  <c r="H169" i="1"/>
  <c r="D37" i="1"/>
  <c r="F336" i="1"/>
  <c r="D336" i="1"/>
  <c r="F347" i="1"/>
  <c r="F346" i="1" s="1"/>
  <c r="F318" i="1"/>
  <c r="D318" i="1"/>
  <c r="F299" i="1"/>
  <c r="D299" i="1"/>
  <c r="F266" i="1"/>
  <c r="H172" i="1"/>
  <c r="H299" i="1" l="1"/>
  <c r="H266" i="1"/>
  <c r="H318" i="1"/>
  <c r="E352" i="1"/>
  <c r="E351" i="1"/>
  <c r="E350" i="1"/>
  <c r="E349" i="1"/>
  <c r="E319" i="1"/>
  <c r="G319" i="1"/>
  <c r="G318" i="1"/>
  <c r="E318" i="1"/>
  <c r="H308" i="1" l="1"/>
  <c r="H302" i="1"/>
  <c r="H171" i="1"/>
  <c r="C307" i="1" l="1"/>
  <c r="C168" i="1"/>
  <c r="F168" i="1" l="1"/>
  <c r="F155" i="1"/>
  <c r="F148" i="1" s="1"/>
  <c r="D155" i="1"/>
  <c r="D148" i="1" s="1"/>
  <c r="F82" i="1"/>
  <c r="G352" i="1"/>
  <c r="G351" i="1"/>
  <c r="G350" i="1"/>
  <c r="G349" i="1"/>
  <c r="F316" i="1"/>
  <c r="H316" i="1" s="1"/>
  <c r="F307" i="1"/>
  <c r="D307" i="1"/>
  <c r="F301" i="1"/>
  <c r="D301" i="1"/>
  <c r="F283" i="1"/>
  <c r="D283" i="1"/>
  <c r="H301" i="1" l="1"/>
  <c r="H307" i="1"/>
  <c r="H256" i="1"/>
  <c r="D168" i="1"/>
  <c r="F100" i="1"/>
  <c r="D100" i="1"/>
  <c r="C100" i="1"/>
  <c r="F32" i="1"/>
  <c r="H100" i="1" l="1"/>
  <c r="H306" i="1"/>
  <c r="H231" i="1"/>
  <c r="H54" i="1" l="1"/>
  <c r="H210" i="1" l="1"/>
  <c r="D342" i="1" l="1"/>
  <c r="D341" i="1" s="1"/>
  <c r="D207" i="1"/>
  <c r="D346" i="1" l="1"/>
  <c r="H346" i="1" s="1"/>
  <c r="H347" i="1"/>
  <c r="F207" i="1"/>
  <c r="F241" i="1"/>
  <c r="F342" i="1"/>
  <c r="F53" i="1"/>
  <c r="F341" i="1" l="1"/>
  <c r="H341" i="1" s="1"/>
  <c r="H342" i="1"/>
  <c r="G15" i="1"/>
  <c r="G16" i="1"/>
  <c r="G17" i="1"/>
  <c r="G18" i="1"/>
  <c r="G20" i="1"/>
  <c r="G21" i="1"/>
  <c r="G22" i="1"/>
  <c r="G23" i="1"/>
  <c r="G24" i="1"/>
  <c r="G26" i="1"/>
  <c r="G27" i="1"/>
  <c r="G28" i="1"/>
  <c r="G29" i="1"/>
  <c r="G31" i="1"/>
  <c r="G38" i="1"/>
  <c r="G39" i="1"/>
  <c r="G40" i="1"/>
  <c r="G41" i="1"/>
  <c r="G45" i="1"/>
  <c r="G46" i="1"/>
  <c r="G47" i="1"/>
  <c r="G48" i="1"/>
  <c r="G50" i="1"/>
  <c r="G51" i="1"/>
  <c r="G52" i="1"/>
  <c r="G54" i="1"/>
  <c r="G55" i="1"/>
  <c r="G56" i="1"/>
  <c r="G58" i="1"/>
  <c r="G59" i="1"/>
  <c r="G60" i="1"/>
  <c r="G63" i="1"/>
  <c r="G64" i="1"/>
  <c r="G65" i="1"/>
  <c r="G66" i="1"/>
  <c r="G67" i="1"/>
  <c r="G70" i="1"/>
  <c r="G71" i="1"/>
  <c r="G72" i="1"/>
  <c r="G73" i="1"/>
  <c r="G74" i="1"/>
  <c r="G76" i="1"/>
  <c r="G77" i="1"/>
  <c r="G78" i="1"/>
  <c r="G79" i="1"/>
  <c r="G80" i="1"/>
  <c r="G83" i="1"/>
  <c r="G84" i="1"/>
  <c r="G85" i="1"/>
  <c r="G86" i="1"/>
  <c r="G87" i="1"/>
  <c r="G89" i="1"/>
  <c r="G90" i="1"/>
  <c r="G91" i="1"/>
  <c r="G92" i="1"/>
  <c r="G95" i="1"/>
  <c r="G97" i="1"/>
  <c r="G98" i="1"/>
  <c r="G99" i="1"/>
  <c r="G101" i="1"/>
  <c r="G103" i="1"/>
  <c r="G105" i="1"/>
  <c r="G106" i="1"/>
  <c r="G108" i="1"/>
  <c r="G110" i="1"/>
  <c r="G113" i="1"/>
  <c r="G115" i="1"/>
  <c r="G117" i="1"/>
  <c r="G120" i="1"/>
  <c r="G122" i="1"/>
  <c r="G125" i="1"/>
  <c r="G127" i="1"/>
  <c r="G129" i="1"/>
  <c r="G131" i="1"/>
  <c r="G134" i="1"/>
  <c r="G136" i="1"/>
  <c r="G139" i="1"/>
  <c r="G141" i="1"/>
  <c r="G144" i="1"/>
  <c r="G146" i="1"/>
  <c r="G150" i="1"/>
  <c r="G151" i="1"/>
  <c r="G154" i="1"/>
  <c r="G152" i="1" s="1"/>
  <c r="G156" i="1"/>
  <c r="G157" i="1"/>
  <c r="G159" i="1"/>
  <c r="G161" i="1"/>
  <c r="G164" i="1"/>
  <c r="G167" i="1"/>
  <c r="G169" i="1"/>
  <c r="G175" i="1"/>
  <c r="G178" i="1"/>
  <c r="G180" i="1"/>
  <c r="G181" i="1"/>
  <c r="G183" i="1"/>
  <c r="G186" i="1"/>
  <c r="G188" i="1"/>
  <c r="G191" i="1"/>
  <c r="G194" i="1"/>
  <c r="G197" i="1"/>
  <c r="G198" i="1"/>
  <c r="G200" i="1"/>
  <c r="G203" i="1"/>
  <c r="G204" i="1"/>
  <c r="G206" i="1"/>
  <c r="G208" i="1"/>
  <c r="G209" i="1"/>
  <c r="G212" i="1"/>
  <c r="G213" i="1"/>
  <c r="G214" i="1"/>
  <c r="G215" i="1"/>
  <c r="G216" i="1"/>
  <c r="G217" i="1"/>
  <c r="G219" i="1"/>
  <c r="G220" i="1"/>
  <c r="G224" i="1"/>
  <c r="G225" i="1"/>
  <c r="G227" i="1"/>
  <c r="G228" i="1"/>
  <c r="G230" i="1"/>
  <c r="G231" i="1"/>
  <c r="G233" i="1"/>
  <c r="G235" i="1"/>
  <c r="G236" i="1"/>
  <c r="G237" i="1"/>
  <c r="G240" i="1"/>
  <c r="G242" i="1"/>
  <c r="G244" i="1"/>
  <c r="G245" i="1"/>
  <c r="G246" i="1"/>
  <c r="G249" i="1"/>
  <c r="G251" i="1"/>
  <c r="G256" i="1"/>
  <c r="G258" i="1"/>
  <c r="G261" i="1"/>
  <c r="G263" i="1"/>
  <c r="G265" i="1"/>
  <c r="G269" i="1"/>
  <c r="G272" i="1"/>
  <c r="G275" i="1"/>
  <c r="G276" i="1"/>
  <c r="G278" i="1"/>
  <c r="G280" i="1"/>
  <c r="G282" i="1"/>
  <c r="G290" i="1"/>
  <c r="G292" i="1"/>
  <c r="G296" i="1"/>
  <c r="G304" i="1"/>
  <c r="G306" i="1"/>
  <c r="G310" i="1"/>
  <c r="G313" i="1"/>
  <c r="G315" i="1"/>
  <c r="G317" i="1"/>
  <c r="G321" i="1"/>
  <c r="G322" i="1"/>
  <c r="G323" i="1"/>
  <c r="G325" i="1"/>
  <c r="G327" i="1"/>
  <c r="G330" i="1"/>
  <c r="G332" i="1"/>
  <c r="G334" i="1"/>
  <c r="G337" i="1"/>
  <c r="G339" i="1"/>
  <c r="G343" i="1"/>
  <c r="G344" i="1"/>
  <c r="G345" i="1"/>
  <c r="G348" i="1"/>
  <c r="G353" i="1"/>
  <c r="E15" i="1"/>
  <c r="E16" i="1"/>
  <c r="E17" i="1"/>
  <c r="E18" i="1"/>
  <c r="E20" i="1"/>
  <c r="E21" i="1"/>
  <c r="E22" i="1"/>
  <c r="E23" i="1"/>
  <c r="E24" i="1"/>
  <c r="E26" i="1"/>
  <c r="E27" i="1"/>
  <c r="E28" i="1"/>
  <c r="E29" i="1"/>
  <c r="E31" i="1"/>
  <c r="E38" i="1"/>
  <c r="E39" i="1"/>
  <c r="E40" i="1"/>
  <c r="E41" i="1"/>
  <c r="E45" i="1"/>
  <c r="E46" i="1"/>
  <c r="E47" i="1"/>
  <c r="E48" i="1"/>
  <c r="E50" i="1"/>
  <c r="E51" i="1"/>
  <c r="E52" i="1"/>
  <c r="E54" i="1"/>
  <c r="E55" i="1"/>
  <c r="E56" i="1"/>
  <c r="E58" i="1"/>
  <c r="E59" i="1"/>
  <c r="E60" i="1"/>
  <c r="E63" i="1"/>
  <c r="E64" i="1"/>
  <c r="E65" i="1"/>
  <c r="E66" i="1"/>
  <c r="E67" i="1"/>
  <c r="E70" i="1"/>
  <c r="E71" i="1"/>
  <c r="E72" i="1"/>
  <c r="E73" i="1"/>
  <c r="E74" i="1"/>
  <c r="E76" i="1"/>
  <c r="E77" i="1"/>
  <c r="E78" i="1"/>
  <c r="E79" i="1"/>
  <c r="E80" i="1"/>
  <c r="E83" i="1"/>
  <c r="E84" i="1"/>
  <c r="E85" i="1"/>
  <c r="E86" i="1"/>
  <c r="E87" i="1"/>
  <c r="E89" i="1"/>
  <c r="E90" i="1"/>
  <c r="E91" i="1"/>
  <c r="E92" i="1"/>
  <c r="E95" i="1"/>
  <c r="E97" i="1"/>
  <c r="E98" i="1"/>
  <c r="E99" i="1"/>
  <c r="E101" i="1"/>
  <c r="E100" i="1" s="1"/>
  <c r="E103" i="1"/>
  <c r="E105" i="1"/>
  <c r="E106" i="1"/>
  <c r="E108" i="1"/>
  <c r="E110" i="1"/>
  <c r="E113" i="1"/>
  <c r="E115" i="1"/>
  <c r="E117" i="1"/>
  <c r="E120" i="1"/>
  <c r="E122" i="1"/>
  <c r="E125" i="1"/>
  <c r="E127" i="1"/>
  <c r="E129" i="1"/>
  <c r="E131" i="1"/>
  <c r="E134" i="1"/>
  <c r="E136" i="1"/>
  <c r="E141" i="1"/>
  <c r="E144" i="1"/>
  <c r="E146" i="1"/>
  <c r="E150" i="1"/>
  <c r="E151" i="1"/>
  <c r="E154" i="1"/>
  <c r="E152" i="1" s="1"/>
  <c r="E156" i="1"/>
  <c r="E157" i="1"/>
  <c r="E159" i="1"/>
  <c r="E161" i="1"/>
  <c r="E164" i="1"/>
  <c r="E167" i="1"/>
  <c r="E169" i="1"/>
  <c r="E175" i="1"/>
  <c r="E178" i="1"/>
  <c r="E180" i="1"/>
  <c r="E181" i="1"/>
  <c r="E186" i="1"/>
  <c r="E188" i="1"/>
  <c r="E191" i="1"/>
  <c r="E194" i="1"/>
  <c r="E197" i="1"/>
  <c r="E198" i="1"/>
  <c r="E200" i="1"/>
  <c r="E203" i="1"/>
  <c r="E204" i="1"/>
  <c r="E206" i="1"/>
  <c r="E208" i="1"/>
  <c r="E209" i="1"/>
  <c r="E212" i="1"/>
  <c r="E213" i="1"/>
  <c r="E214" i="1"/>
  <c r="E215" i="1"/>
  <c r="E216" i="1"/>
  <c r="E217" i="1"/>
  <c r="E219" i="1"/>
  <c r="E220" i="1"/>
  <c r="E224" i="1"/>
  <c r="E225" i="1"/>
  <c r="E227" i="1"/>
  <c r="E228" i="1"/>
  <c r="E230" i="1"/>
  <c r="E231" i="1"/>
  <c r="E233" i="1"/>
  <c r="E235" i="1"/>
  <c r="E236" i="1"/>
  <c r="E237" i="1"/>
  <c r="E240" i="1"/>
  <c r="E242" i="1"/>
  <c r="E244" i="1"/>
  <c r="E245" i="1"/>
  <c r="E246" i="1"/>
  <c r="E249" i="1"/>
  <c r="E251" i="1"/>
  <c r="E256" i="1"/>
  <c r="E258" i="1"/>
  <c r="E261" i="1"/>
  <c r="E263" i="1"/>
  <c r="E265" i="1"/>
  <c r="E269" i="1"/>
  <c r="E272" i="1"/>
  <c r="E275" i="1"/>
  <c r="E276" i="1"/>
  <c r="E278" i="1"/>
  <c r="E280" i="1"/>
  <c r="E282" i="1"/>
  <c r="E290" i="1"/>
  <c r="E292" i="1"/>
  <c r="E296" i="1"/>
  <c r="E306" i="1"/>
  <c r="E310" i="1"/>
  <c r="E313" i="1"/>
  <c r="E315" i="1"/>
  <c r="E317" i="1"/>
  <c r="E321" i="1"/>
  <c r="E322" i="1"/>
  <c r="E323" i="1"/>
  <c r="E325" i="1"/>
  <c r="E327" i="1"/>
  <c r="E330" i="1"/>
  <c r="E332" i="1"/>
  <c r="E334" i="1"/>
  <c r="E337" i="1"/>
  <c r="E339" i="1"/>
  <c r="E343" i="1"/>
  <c r="E344" i="1"/>
  <c r="E345" i="1"/>
  <c r="E348" i="1"/>
  <c r="E353" i="1"/>
  <c r="E179" i="1" l="1"/>
  <c r="E155" i="1" l="1"/>
  <c r="G155" i="1"/>
  <c r="F305" i="1"/>
  <c r="D305" i="1"/>
  <c r="C305" i="1"/>
  <c r="H305" i="1" l="1"/>
  <c r="E305" i="1"/>
  <c r="G305" i="1"/>
  <c r="F69" i="1" l="1"/>
  <c r="H156" i="1" l="1"/>
  <c r="H161" i="1"/>
  <c r="H227" i="1"/>
  <c r="D295" i="1"/>
  <c r="E295" i="1" l="1"/>
  <c r="F102" i="1"/>
  <c r="F96" i="1" s="1"/>
  <c r="F160" i="1"/>
  <c r="F295" i="1"/>
  <c r="H269" i="1"/>
  <c r="H272" i="1"/>
  <c r="H275" i="1"/>
  <c r="H276" i="1"/>
  <c r="H278" i="1"/>
  <c r="H280" i="1"/>
  <c r="H282" i="1"/>
  <c r="C303" i="1"/>
  <c r="D303" i="1"/>
  <c r="F303" i="1"/>
  <c r="H303" i="1" l="1"/>
  <c r="H295" i="1"/>
  <c r="G303" i="1"/>
  <c r="G295" i="1"/>
  <c r="E303" i="1"/>
  <c r="C347" i="1"/>
  <c r="C346" i="1" s="1"/>
  <c r="C342" i="1"/>
  <c r="C341" i="1" s="1"/>
  <c r="H339" i="1"/>
  <c r="H337" i="1"/>
  <c r="D335" i="1"/>
  <c r="C336" i="1"/>
  <c r="C335" i="1" s="1"/>
  <c r="H334" i="1"/>
  <c r="F333" i="1"/>
  <c r="D333" i="1"/>
  <c r="C333" i="1"/>
  <c r="H332" i="1"/>
  <c r="F331" i="1"/>
  <c r="D331" i="1"/>
  <c r="C331" i="1"/>
  <c r="H330" i="1"/>
  <c r="F329" i="1"/>
  <c r="D329" i="1"/>
  <c r="C329" i="1"/>
  <c r="H327" i="1"/>
  <c r="F326" i="1"/>
  <c r="D326" i="1"/>
  <c r="C326" i="1"/>
  <c r="H325" i="1"/>
  <c r="F324" i="1"/>
  <c r="D324" i="1"/>
  <c r="C324" i="1"/>
  <c r="F320" i="1"/>
  <c r="D320" i="1"/>
  <c r="C316" i="1"/>
  <c r="F314" i="1"/>
  <c r="D314" i="1"/>
  <c r="C314" i="1"/>
  <c r="H313" i="1"/>
  <c r="F312" i="1"/>
  <c r="D312" i="1"/>
  <c r="C312" i="1"/>
  <c r="H310" i="1"/>
  <c r="F309" i="1"/>
  <c r="D309" i="1"/>
  <c r="C309" i="1"/>
  <c r="F291" i="1"/>
  <c r="D291" i="1"/>
  <c r="C291" i="1"/>
  <c r="F289" i="1"/>
  <c r="D289" i="1"/>
  <c r="C289" i="1"/>
  <c r="F281" i="1"/>
  <c r="D281" i="1"/>
  <c r="C281" i="1"/>
  <c r="F279" i="1"/>
  <c r="D279" i="1"/>
  <c r="C279" i="1"/>
  <c r="F277" i="1"/>
  <c r="D277" i="1"/>
  <c r="C277" i="1"/>
  <c r="F274" i="1"/>
  <c r="D274" i="1"/>
  <c r="C274" i="1"/>
  <c r="C273" i="1" s="1"/>
  <c r="F271" i="1"/>
  <c r="D271" i="1"/>
  <c r="C271" i="1"/>
  <c r="C270" i="1" s="1"/>
  <c r="F268" i="1"/>
  <c r="D268" i="1"/>
  <c r="C268" i="1"/>
  <c r="F264" i="1"/>
  <c r="D264" i="1"/>
  <c r="C264" i="1"/>
  <c r="F262" i="1"/>
  <c r="D262" i="1"/>
  <c r="C262" i="1"/>
  <c r="F260" i="1"/>
  <c r="D260" i="1"/>
  <c r="C260" i="1"/>
  <c r="F257" i="1"/>
  <c r="D257" i="1"/>
  <c r="C257" i="1"/>
  <c r="F255" i="1"/>
  <c r="D255" i="1"/>
  <c r="C255" i="1"/>
  <c r="H251" i="1"/>
  <c r="F250" i="1"/>
  <c r="D250" i="1"/>
  <c r="C250" i="1"/>
  <c r="F248" i="1"/>
  <c r="D248" i="1"/>
  <c r="C248" i="1"/>
  <c r="H244" i="1"/>
  <c r="D243" i="1"/>
  <c r="G243" i="1" s="1"/>
  <c r="C243" i="1"/>
  <c r="H242" i="1"/>
  <c r="D241" i="1"/>
  <c r="C241" i="1"/>
  <c r="F239" i="1"/>
  <c r="D239" i="1"/>
  <c r="C239" i="1"/>
  <c r="F234" i="1"/>
  <c r="D234" i="1"/>
  <c r="C234" i="1"/>
  <c r="H233" i="1"/>
  <c r="F232" i="1"/>
  <c r="D232" i="1"/>
  <c r="C232" i="1"/>
  <c r="F229" i="1"/>
  <c r="D229" i="1"/>
  <c r="C229" i="1"/>
  <c r="F226" i="1"/>
  <c r="D226" i="1"/>
  <c r="C226" i="1"/>
  <c r="F223" i="1"/>
  <c r="D223" i="1"/>
  <c r="D222" i="1" s="1"/>
  <c r="C223" i="1"/>
  <c r="C222" i="1" s="1"/>
  <c r="H219" i="1"/>
  <c r="F218" i="1"/>
  <c r="F211" i="1" s="1"/>
  <c r="D218" i="1"/>
  <c r="D211" i="1" s="1"/>
  <c r="C218" i="1"/>
  <c r="C211" i="1" s="1"/>
  <c r="H209" i="1"/>
  <c r="H208" i="1"/>
  <c r="C207" i="1"/>
  <c r="F205" i="1"/>
  <c r="D205" i="1"/>
  <c r="C205" i="1"/>
  <c r="H204" i="1"/>
  <c r="F202" i="1"/>
  <c r="D202" i="1"/>
  <c r="C202" i="1"/>
  <c r="D196" i="1"/>
  <c r="C196" i="1"/>
  <c r="H194" i="1"/>
  <c r="F193" i="1"/>
  <c r="D193" i="1"/>
  <c r="C193" i="1"/>
  <c r="C192" i="1" s="1"/>
  <c r="F190" i="1"/>
  <c r="D190" i="1"/>
  <c r="C190" i="1"/>
  <c r="C189" i="1" s="1"/>
  <c r="F187" i="1"/>
  <c r="D187" i="1"/>
  <c r="C187" i="1"/>
  <c r="H186" i="1"/>
  <c r="F185" i="1"/>
  <c r="D185" i="1"/>
  <c r="C185" i="1"/>
  <c r="F182" i="1"/>
  <c r="D182" i="1"/>
  <c r="C182" i="1"/>
  <c r="H181" i="1"/>
  <c r="H180" i="1"/>
  <c r="C177" i="1"/>
  <c r="F177" i="1"/>
  <c r="F174" i="1"/>
  <c r="D174" i="1"/>
  <c r="C174" i="1"/>
  <c r="H167" i="1"/>
  <c r="F166" i="1"/>
  <c r="D166" i="1"/>
  <c r="C166" i="1"/>
  <c r="H164" i="1"/>
  <c r="F163" i="1"/>
  <c r="D163" i="1"/>
  <c r="C163" i="1"/>
  <c r="D160" i="1"/>
  <c r="C160" i="1"/>
  <c r="H159" i="1"/>
  <c r="H155" i="1"/>
  <c r="C148" i="1"/>
  <c r="E148" i="1" s="1"/>
  <c r="H154" i="1"/>
  <c r="H150" i="1"/>
  <c r="H149" i="1" s="1"/>
  <c r="H146" i="1"/>
  <c r="F145" i="1"/>
  <c r="D145" i="1"/>
  <c r="C145" i="1"/>
  <c r="H144" i="1"/>
  <c r="F143" i="1"/>
  <c r="D143" i="1"/>
  <c r="C143" i="1"/>
  <c r="H141" i="1"/>
  <c r="F140" i="1"/>
  <c r="D140" i="1"/>
  <c r="C140" i="1"/>
  <c r="F138" i="1"/>
  <c r="D138" i="1"/>
  <c r="C138" i="1"/>
  <c r="C137" i="1" s="1"/>
  <c r="H136" i="1"/>
  <c r="F135" i="1"/>
  <c r="D135" i="1"/>
  <c r="C135" i="1"/>
  <c r="H134" i="1"/>
  <c r="F133" i="1"/>
  <c r="D133" i="1"/>
  <c r="C133" i="1"/>
  <c r="H131" i="1"/>
  <c r="F130" i="1"/>
  <c r="D130" i="1"/>
  <c r="C130" i="1"/>
  <c r="H129" i="1"/>
  <c r="F128" i="1"/>
  <c r="D128" i="1"/>
  <c r="C128" i="1"/>
  <c r="H127" i="1"/>
  <c r="F126" i="1"/>
  <c r="D126" i="1"/>
  <c r="C126" i="1"/>
  <c r="H125" i="1"/>
  <c r="F124" i="1"/>
  <c r="D124" i="1"/>
  <c r="C124" i="1"/>
  <c r="F121" i="1"/>
  <c r="D121" i="1"/>
  <c r="C121" i="1"/>
  <c r="F119" i="1"/>
  <c r="D119" i="1"/>
  <c r="C119" i="1"/>
  <c r="H117" i="1"/>
  <c r="F116" i="1"/>
  <c r="D116" i="1"/>
  <c r="C116" i="1"/>
  <c r="H115" i="1"/>
  <c r="F114" i="1"/>
  <c r="D114" i="1"/>
  <c r="C114" i="1"/>
  <c r="H113" i="1"/>
  <c r="F112" i="1"/>
  <c r="D112" i="1"/>
  <c r="C112" i="1"/>
  <c r="H110" i="1"/>
  <c r="F109" i="1"/>
  <c r="D109" i="1"/>
  <c r="C109" i="1"/>
  <c r="C107" i="1" s="1"/>
  <c r="H108" i="1"/>
  <c r="H106" i="1"/>
  <c r="H105" i="1"/>
  <c r="H103" i="1"/>
  <c r="D102" i="1"/>
  <c r="D96" i="1" s="1"/>
  <c r="C102" i="1"/>
  <c r="C96" i="1" s="1"/>
  <c r="H101" i="1"/>
  <c r="H99" i="1"/>
  <c r="H97" i="1"/>
  <c r="H95" i="1"/>
  <c r="F94" i="1"/>
  <c r="D94" i="1"/>
  <c r="C94" i="1"/>
  <c r="H89" i="1"/>
  <c r="F88" i="1"/>
  <c r="D88" i="1"/>
  <c r="C88" i="1"/>
  <c r="H83" i="1"/>
  <c r="D82" i="1"/>
  <c r="C82" i="1"/>
  <c r="H76" i="1"/>
  <c r="F75" i="1"/>
  <c r="D75" i="1"/>
  <c r="C75" i="1"/>
  <c r="H70" i="1"/>
  <c r="D69" i="1"/>
  <c r="C69" i="1"/>
  <c r="H63" i="1"/>
  <c r="F62" i="1"/>
  <c r="D62" i="1"/>
  <c r="C62" i="1"/>
  <c r="H58" i="1"/>
  <c r="F57" i="1"/>
  <c r="D57" i="1"/>
  <c r="C57" i="1"/>
  <c r="D53" i="1"/>
  <c r="H53" i="1" s="1"/>
  <c r="C53" i="1"/>
  <c r="H52" i="1"/>
  <c r="D49" i="1"/>
  <c r="C49" i="1"/>
  <c r="H45" i="1"/>
  <c r="F44" i="1"/>
  <c r="D44" i="1"/>
  <c r="C44" i="1"/>
  <c r="H41" i="1"/>
  <c r="H40" i="1"/>
  <c r="H39" i="1"/>
  <c r="H38" i="1"/>
  <c r="F37" i="1"/>
  <c r="C37" i="1"/>
  <c r="C36" i="1" s="1"/>
  <c r="H31" i="1"/>
  <c r="F30" i="1"/>
  <c r="D30" i="1"/>
  <c r="C30" i="1"/>
  <c r="H26" i="1"/>
  <c r="F25" i="1"/>
  <c r="D25" i="1"/>
  <c r="C25" i="1"/>
  <c r="H20" i="1"/>
  <c r="F19" i="1"/>
  <c r="D19" i="1"/>
  <c r="C19" i="1"/>
  <c r="H15" i="1"/>
  <c r="F14" i="1"/>
  <c r="D14" i="1"/>
  <c r="C14" i="1"/>
  <c r="C311" i="1" l="1"/>
  <c r="H182" i="1"/>
  <c r="H174" i="1"/>
  <c r="H239" i="1"/>
  <c r="H291" i="1"/>
  <c r="H119" i="1"/>
  <c r="H121" i="1"/>
  <c r="H190" i="1"/>
  <c r="D195" i="1"/>
  <c r="H229" i="1"/>
  <c r="H196" i="1"/>
  <c r="H202" i="1"/>
  <c r="D311" i="1"/>
  <c r="F311" i="1"/>
  <c r="H314" i="1"/>
  <c r="H289" i="1"/>
  <c r="H234" i="1"/>
  <c r="C259" i="1"/>
  <c r="F13" i="1"/>
  <c r="E226" i="1"/>
  <c r="E239" i="1"/>
  <c r="G257" i="1"/>
  <c r="E268" i="1"/>
  <c r="G248" i="1"/>
  <c r="F247" i="1"/>
  <c r="E250" i="1"/>
  <c r="E257" i="1"/>
  <c r="G262" i="1"/>
  <c r="E264" i="1"/>
  <c r="E277" i="1"/>
  <c r="G291" i="1"/>
  <c r="E312" i="1"/>
  <c r="G324" i="1"/>
  <c r="E326" i="1"/>
  <c r="E331" i="1"/>
  <c r="G277" i="1"/>
  <c r="E279" i="1"/>
  <c r="E309" i="1"/>
  <c r="G138" i="1"/>
  <c r="E140" i="1"/>
  <c r="G347" i="1"/>
  <c r="G312" i="1"/>
  <c r="G264" i="1"/>
  <c r="G250" i="1"/>
  <c r="G234" i="1"/>
  <c r="G196" i="1"/>
  <c r="G166" i="1"/>
  <c r="E243" i="1"/>
  <c r="E190" i="1"/>
  <c r="E145" i="1"/>
  <c r="E130" i="1"/>
  <c r="E126" i="1"/>
  <c r="G202" i="1"/>
  <c r="E187" i="1"/>
  <c r="E30" i="1"/>
  <c r="G44" i="1"/>
  <c r="E49" i="1"/>
  <c r="E62" i="1"/>
  <c r="G75" i="1"/>
  <c r="E82" i="1"/>
  <c r="E94" i="1"/>
  <c r="G116" i="1"/>
  <c r="C165" i="1"/>
  <c r="C162" i="1" s="1"/>
  <c r="G25" i="1"/>
  <c r="E44" i="1"/>
  <c r="G57" i="1"/>
  <c r="E75" i="1"/>
  <c r="G88" i="1"/>
  <c r="E112" i="1"/>
  <c r="E116" i="1"/>
  <c r="G121" i="1"/>
  <c r="G126" i="1"/>
  <c r="G130" i="1"/>
  <c r="E133" i="1"/>
  <c r="G140" i="1"/>
  <c r="G145" i="1"/>
  <c r="E160" i="1"/>
  <c r="E163" i="1"/>
  <c r="E168" i="1"/>
  <c r="E182" i="1"/>
  <c r="G187" i="1"/>
  <c r="E193" i="1"/>
  <c r="E205" i="1"/>
  <c r="G268" i="1"/>
  <c r="E271" i="1"/>
  <c r="G279" i="1"/>
  <c r="G30" i="1"/>
  <c r="G14" i="1"/>
  <c r="G62" i="1"/>
  <c r="G82" i="1"/>
  <c r="G94" i="1"/>
  <c r="E102" i="1"/>
  <c r="E114" i="1"/>
  <c r="E119" i="1"/>
  <c r="E124" i="1"/>
  <c r="E128" i="1"/>
  <c r="G133" i="1"/>
  <c r="E135" i="1"/>
  <c r="E143" i="1"/>
  <c r="G163" i="1"/>
  <c r="G168" i="1"/>
  <c r="D177" i="1"/>
  <c r="E177" i="1" s="1"/>
  <c r="G182" i="1"/>
  <c r="E185" i="1"/>
  <c r="F192" i="1"/>
  <c r="G193" i="1"/>
  <c r="G205" i="1"/>
  <c r="E207" i="1"/>
  <c r="E218" i="1"/>
  <c r="E211" i="1" s="1"/>
  <c r="G226" i="1"/>
  <c r="E229" i="1"/>
  <c r="E232" i="1"/>
  <c r="G239" i="1"/>
  <c r="E241" i="1"/>
  <c r="E255" i="1"/>
  <c r="E260" i="1"/>
  <c r="E281" i="1"/>
  <c r="E289" i="1"/>
  <c r="G309" i="1"/>
  <c r="G314" i="1"/>
  <c r="E316" i="1"/>
  <c r="G320" i="1"/>
  <c r="E329" i="1"/>
  <c r="E333" i="1"/>
  <c r="E336" i="1"/>
  <c r="G341" i="1"/>
  <c r="G342" i="1"/>
  <c r="G160" i="1"/>
  <c r="E19" i="1"/>
  <c r="E37" i="1"/>
  <c r="G49" i="1"/>
  <c r="E53" i="1"/>
  <c r="E109" i="1"/>
  <c r="G19" i="1"/>
  <c r="E25" i="1"/>
  <c r="G37" i="1"/>
  <c r="G53" i="1"/>
  <c r="E57" i="1"/>
  <c r="E88" i="1"/>
  <c r="G109" i="1"/>
  <c r="C111" i="1"/>
  <c r="C104" i="1" s="1"/>
  <c r="G114" i="1"/>
  <c r="G119" i="1"/>
  <c r="E121" i="1"/>
  <c r="G124" i="1"/>
  <c r="G128" i="1"/>
  <c r="G135" i="1"/>
  <c r="E138" i="1"/>
  <c r="G143" i="1"/>
  <c r="D165" i="1"/>
  <c r="D162" i="1" s="1"/>
  <c r="E166" i="1"/>
  <c r="E174" i="1"/>
  <c r="G179" i="1"/>
  <c r="G185" i="1"/>
  <c r="E196" i="1"/>
  <c r="E202" i="1"/>
  <c r="G207" i="1"/>
  <c r="C195" i="1"/>
  <c r="G218" i="1"/>
  <c r="E223" i="1"/>
  <c r="G229" i="1"/>
  <c r="G232" i="1"/>
  <c r="E234" i="1"/>
  <c r="G241" i="1"/>
  <c r="E248" i="1"/>
  <c r="G255" i="1"/>
  <c r="G260" i="1"/>
  <c r="E262" i="1"/>
  <c r="F270" i="1"/>
  <c r="G271" i="1"/>
  <c r="E274" i="1"/>
  <c r="G281" i="1"/>
  <c r="G289" i="1"/>
  <c r="E291" i="1"/>
  <c r="G316" i="1"/>
  <c r="E324" i="1"/>
  <c r="G329" i="1"/>
  <c r="G333" i="1"/>
  <c r="F335" i="1"/>
  <c r="G335" i="1" s="1"/>
  <c r="G336" i="1"/>
  <c r="E347" i="1"/>
  <c r="E69" i="1"/>
  <c r="G69" i="1"/>
  <c r="G174" i="1"/>
  <c r="E222" i="1"/>
  <c r="F222" i="1"/>
  <c r="G223" i="1"/>
  <c r="F273" i="1"/>
  <c r="F259" i="1" s="1"/>
  <c r="G274" i="1"/>
  <c r="E335" i="1"/>
  <c r="E14" i="1"/>
  <c r="F111" i="1"/>
  <c r="G112" i="1"/>
  <c r="F189" i="1"/>
  <c r="G190" i="1"/>
  <c r="E314" i="1"/>
  <c r="E320" i="1"/>
  <c r="G326" i="1"/>
  <c r="G331" i="1"/>
  <c r="D340" i="1"/>
  <c r="E341" i="1"/>
  <c r="E342" i="1"/>
  <c r="G102" i="1"/>
  <c r="H160" i="1"/>
  <c r="C247" i="1"/>
  <c r="D247" i="1"/>
  <c r="C43" i="1"/>
  <c r="C42" i="1" s="1"/>
  <c r="C142" i="1"/>
  <c r="D147" i="1"/>
  <c r="C147" i="1"/>
  <c r="D184" i="1"/>
  <c r="H241" i="1"/>
  <c r="D13" i="1"/>
  <c r="D43" i="1"/>
  <c r="H116" i="1"/>
  <c r="C132" i="1"/>
  <c r="C254" i="1"/>
  <c r="H279" i="1"/>
  <c r="H140" i="1"/>
  <c r="C176" i="1"/>
  <c r="H218" i="1"/>
  <c r="F254" i="1"/>
  <c r="C328" i="1"/>
  <c r="D81" i="1"/>
  <c r="F184" i="1"/>
  <c r="H271" i="1"/>
  <c r="H19" i="1"/>
  <c r="F43" i="1"/>
  <c r="C93" i="1"/>
  <c r="H255" i="1"/>
  <c r="H281" i="1"/>
  <c r="H274" i="1"/>
  <c r="H268" i="1"/>
  <c r="H277" i="1"/>
  <c r="C13" i="1"/>
  <c r="C12" i="1" s="1"/>
  <c r="C81" i="1"/>
  <c r="C123" i="1"/>
  <c r="D36" i="1"/>
  <c r="E36" i="1" s="1"/>
  <c r="H37" i="1"/>
  <c r="H88" i="1"/>
  <c r="H102" i="1"/>
  <c r="D142" i="1"/>
  <c r="H145" i="1"/>
  <c r="H185" i="1"/>
  <c r="H232" i="1"/>
  <c r="H324" i="1"/>
  <c r="D328" i="1"/>
  <c r="E346" i="1"/>
  <c r="H14" i="1"/>
  <c r="C68" i="1"/>
  <c r="H69" i="1"/>
  <c r="F68" i="1"/>
  <c r="H75" i="1"/>
  <c r="H135" i="1"/>
  <c r="H243" i="1"/>
  <c r="H326" i="1"/>
  <c r="H336" i="1"/>
  <c r="H44" i="1"/>
  <c r="H109" i="1"/>
  <c r="F176" i="1"/>
  <c r="C184" i="1"/>
  <c r="F340" i="1"/>
  <c r="H340" i="1" s="1"/>
  <c r="H30" i="1"/>
  <c r="D123" i="1"/>
  <c r="H130" i="1"/>
  <c r="H166" i="1"/>
  <c r="H312" i="1"/>
  <c r="H331" i="1"/>
  <c r="C340" i="1"/>
  <c r="F36" i="1"/>
  <c r="D68" i="1"/>
  <c r="F123" i="1"/>
  <c r="H126" i="1"/>
  <c r="F142" i="1"/>
  <c r="D192" i="1"/>
  <c r="E192" i="1" s="1"/>
  <c r="D189" i="1"/>
  <c r="E189" i="1" s="1"/>
  <c r="H25" i="1"/>
  <c r="H82" i="1"/>
  <c r="E96" i="1"/>
  <c r="D107" i="1"/>
  <c r="E107" i="1" s="1"/>
  <c r="H94" i="1"/>
  <c r="H57" i="1"/>
  <c r="H62" i="1"/>
  <c r="F81" i="1"/>
  <c r="F107" i="1"/>
  <c r="D111" i="1"/>
  <c r="H112" i="1"/>
  <c r="H114" i="1"/>
  <c r="H124" i="1"/>
  <c r="H168" i="1"/>
  <c r="H179" i="1"/>
  <c r="H193" i="1"/>
  <c r="H250" i="1"/>
  <c r="D270" i="1"/>
  <c r="E270" i="1" s="1"/>
  <c r="D273" i="1"/>
  <c r="D259" i="1" s="1"/>
  <c r="H309" i="1"/>
  <c r="F328" i="1"/>
  <c r="H333" i="1"/>
  <c r="F132" i="1"/>
  <c r="F137" i="1"/>
  <c r="H128" i="1"/>
  <c r="H133" i="1"/>
  <c r="H143" i="1"/>
  <c r="H163" i="1"/>
  <c r="H207" i="1"/>
  <c r="H329" i="1"/>
  <c r="D132" i="1"/>
  <c r="D137" i="1"/>
  <c r="E137" i="1" s="1"/>
  <c r="F165" i="1"/>
  <c r="D254" i="1"/>
  <c r="H189" i="1" l="1"/>
  <c r="H335" i="1"/>
  <c r="H211" i="1"/>
  <c r="F253" i="1"/>
  <c r="G222" i="1"/>
  <c r="H222" i="1"/>
  <c r="C118" i="1"/>
  <c r="G328" i="1"/>
  <c r="H311" i="1"/>
  <c r="E273" i="1"/>
  <c r="F195" i="1"/>
  <c r="H177" i="1"/>
  <c r="G165" i="1"/>
  <c r="E311" i="1"/>
  <c r="G311" i="1"/>
  <c r="G96" i="1"/>
  <c r="G81" i="1"/>
  <c r="G13" i="1"/>
  <c r="G36" i="1"/>
  <c r="D176" i="1"/>
  <c r="E176" i="1" s="1"/>
  <c r="G177" i="1"/>
  <c r="E254" i="1"/>
  <c r="E111" i="1"/>
  <c r="E142" i="1"/>
  <c r="E247" i="1"/>
  <c r="G142" i="1"/>
  <c r="E132" i="1"/>
  <c r="E123" i="1"/>
  <c r="E68" i="1"/>
  <c r="G247" i="1"/>
  <c r="E162" i="1"/>
  <c r="E195" i="1"/>
  <c r="E165" i="1"/>
  <c r="G123" i="1"/>
  <c r="G68" i="1"/>
  <c r="F42" i="1"/>
  <c r="G43" i="1"/>
  <c r="D42" i="1"/>
  <c r="E42" i="1" s="1"/>
  <c r="E43" i="1"/>
  <c r="E184" i="1"/>
  <c r="G189" i="1"/>
  <c r="G346" i="1"/>
  <c r="G192" i="1"/>
  <c r="G137" i="1"/>
  <c r="E81" i="1"/>
  <c r="G132" i="1"/>
  <c r="E328" i="1"/>
  <c r="G184" i="1"/>
  <c r="D12" i="1"/>
  <c r="E12" i="1" s="1"/>
  <c r="E13" i="1"/>
  <c r="F147" i="1"/>
  <c r="G147" i="1" s="1"/>
  <c r="G148" i="1"/>
  <c r="G107" i="1"/>
  <c r="G340" i="1"/>
  <c r="E340" i="1"/>
  <c r="G211" i="1"/>
  <c r="G111" i="1"/>
  <c r="G254" i="1"/>
  <c r="E147" i="1"/>
  <c r="G273" i="1"/>
  <c r="G270" i="1"/>
  <c r="H148" i="1"/>
  <c r="C173" i="1"/>
  <c r="H184" i="1"/>
  <c r="H43" i="1"/>
  <c r="H68" i="1"/>
  <c r="H36" i="1"/>
  <c r="C253" i="1"/>
  <c r="C252" i="1" s="1"/>
  <c r="C61" i="1"/>
  <c r="H270" i="1"/>
  <c r="H273" i="1"/>
  <c r="H123" i="1"/>
  <c r="F173" i="1"/>
  <c r="H142" i="1"/>
  <c r="H192" i="1"/>
  <c r="D61" i="1"/>
  <c r="H247" i="1"/>
  <c r="F93" i="1"/>
  <c r="H96" i="1"/>
  <c r="D93" i="1"/>
  <c r="E93" i="1" s="1"/>
  <c r="H254" i="1"/>
  <c r="F118" i="1"/>
  <c r="H165" i="1"/>
  <c r="F162" i="1"/>
  <c r="G162" i="1" s="1"/>
  <c r="H132" i="1"/>
  <c r="H328" i="1"/>
  <c r="H107" i="1"/>
  <c r="F104" i="1"/>
  <c r="H81" i="1"/>
  <c r="F61" i="1"/>
  <c r="D118" i="1"/>
  <c r="D104" i="1"/>
  <c r="E104" i="1" s="1"/>
  <c r="H13" i="1"/>
  <c r="F12" i="1"/>
  <c r="H111" i="1"/>
  <c r="E118" i="1" l="1"/>
  <c r="D173" i="1"/>
  <c r="G173" i="1" s="1"/>
  <c r="H176" i="1"/>
  <c r="G176" i="1"/>
  <c r="G12" i="1"/>
  <c r="G61" i="1"/>
  <c r="H42" i="1"/>
  <c r="G195" i="1"/>
  <c r="G118" i="1"/>
  <c r="H195" i="1"/>
  <c r="G93" i="1"/>
  <c r="D253" i="1"/>
  <c r="E253" i="1" s="1"/>
  <c r="E259" i="1"/>
  <c r="H147" i="1"/>
  <c r="G104" i="1"/>
  <c r="G259" i="1"/>
  <c r="E61" i="1"/>
  <c r="G42" i="1"/>
  <c r="C11" i="1"/>
  <c r="C354" i="1" s="1"/>
  <c r="H12" i="1"/>
  <c r="F11" i="1"/>
  <c r="H61" i="1"/>
  <c r="H93" i="1"/>
  <c r="F252" i="1"/>
  <c r="H162" i="1"/>
  <c r="H118" i="1"/>
  <c r="H259" i="1"/>
  <c r="H104" i="1"/>
  <c r="D11" i="1" l="1"/>
  <c r="H173" i="1"/>
  <c r="E173" i="1"/>
  <c r="D252" i="1"/>
  <c r="E252" i="1" s="1"/>
  <c r="G253" i="1"/>
  <c r="H253" i="1"/>
  <c r="F354" i="1"/>
  <c r="H11" i="1" l="1"/>
  <c r="E11" i="1"/>
  <c r="G11" i="1"/>
  <c r="D354" i="1"/>
  <c r="H252" i="1"/>
  <c r="G252" i="1"/>
  <c r="E354" i="1" l="1"/>
  <c r="H354" i="1"/>
  <c r="G354" i="1"/>
</calcChain>
</file>

<file path=xl/sharedStrings.xml><?xml version="1.0" encoding="utf-8"?>
<sst xmlns="http://schemas.openxmlformats.org/spreadsheetml/2006/main" count="698" uniqueCount="688">
  <si>
    <t xml:space="preserve">Код </t>
  </si>
  <si>
    <t>Наименование  кода вида доходов</t>
  </si>
  <si>
    <t>Утверждено по бюджету первоначально</t>
  </si>
  <si>
    <t>Уточненный план</t>
  </si>
  <si>
    <t>Факт</t>
  </si>
  <si>
    <t>отклонение</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</si>
  <si>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</si>
  <si>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</si>
  <si>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</si>
  <si>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</si>
  <si>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</si>
  <si>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</si>
  <si>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</si>
  <si>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</si>
  <si>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</si>
  <si>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</si>
  <si>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</si>
  <si>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</si>
  <si>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</si>
  <si>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</si>
  <si>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</si>
  <si>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</si>
  <si>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</si>
  <si>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</si>
  <si>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</si>
  <si>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</si>
  <si>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</si>
  <si>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</si>
  <si>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</si>
  <si>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</si>
  <si>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</si>
  <si>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</si>
  <si>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</si>
  <si>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</si>
  <si>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</si>
  <si>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</si>
  <si>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</si>
  <si>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</si>
  <si>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</si>
  <si>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</si>
  <si>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</si>
  <si>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</si>
  <si>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</si>
  <si>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</si>
  <si>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</si>
  <si>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</si>
  <si>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</si>
  <si>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</si>
  <si>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</si>
  <si>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</si>
  <si>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</si>
  <si>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</si>
  <si>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</si>
  <si>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</si>
  <si>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</si>
  <si>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</si>
  <si>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</si>
  <si>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Единый налог на вмененный доход для отдельных видов деятельности </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</si>
  <si>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</si>
  <si>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</si>
  <si>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</si>
  <si>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</si>
  <si>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</si>
  <si>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</si>
  <si>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</si>
  <si>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</si>
  <si>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</si>
  <si>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</si>
  <si>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</si>
  <si>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</si>
  <si>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1 05 02020 02 2100 110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</si>
  <si>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</si>
  <si>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1 05 02020 02 3000 110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</si>
  <si>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</si>
  <si>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</si>
  <si>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Единый сельскохозяйственный налог</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</si>
  <si>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</si>
  <si>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</si>
  <si>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</si>
  <si>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</si>
  <si>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</si>
  <si>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</si>
  <si>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</si>
  <si>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Налог, взимаемый в связи с применением патентной системы налогообложения</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</si>
  <si>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</si>
  <si>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</si>
  <si>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</si>
  <si>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</si>
  <si>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</si>
  <si>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</si>
  <si>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1 06 00000 00 0000 000</t>
  </si>
  <si>
    <t>НАЛОГИ НА ИМУЩЕСТВО</t>
  </si>
  <si>
    <t>1 06 01000 00 0000 110</t>
  </si>
  <si>
    <t>Налог на имущество  физических лиц</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</si>
  <si>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</si>
  <si>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</si>
  <si>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</si>
  <si>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</si>
  <si>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</si>
  <si>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</si>
  <si>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</si>
  <si>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</si>
  <si>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</si>
  <si>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</si>
  <si>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1 06 04000 02 0000 110</t>
  </si>
  <si>
    <t>Транспортный налог</t>
  </si>
  <si>
    <t>1 06 04011 02 0000 110</t>
  </si>
  <si>
    <t>Транспортный налог с организаций</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</si>
  <si>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</si>
  <si>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</si>
  <si>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</si>
  <si>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</si>
  <si>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1 06 04011 02 2200 110</t>
  </si>
  <si>
    <t>Транспортный налог с организаций (проценты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</si>
  <si>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</si>
  <si>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</si>
  <si>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</si>
  <si>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физических лиц (прочие поступления)</t>
  </si>
  <si>
    <t>1 06 04012 02 0000 110</t>
  </si>
  <si>
    <t>Транспортный налог с физических лиц</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</si>
  <si>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</si>
  <si>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</si>
  <si>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</si>
  <si>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</si>
  <si>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1 06 04012 02 2200 110</t>
  </si>
  <si>
    <t>Транспортный налог с физических лиц (проценты по соответствующему платежу)</t>
  </si>
  <si>
    <t>1 06 04012 02 3000 110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</si>
  <si>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</si>
  <si>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1 06 04012 02 4000 110</t>
  </si>
  <si>
    <t>1 06 06000 00 0000 110</t>
  </si>
  <si>
    <t>Земельный налог</t>
  </si>
  <si>
    <t>1 06 06030 00 0000 110</t>
  </si>
  <si>
    <t>Земельный налог с организаций</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</si>
  <si>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</si>
  <si>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</si>
  <si>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</si>
  <si>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</si>
  <si>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1 06 06032 04 2200 110</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</si>
  <si>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</si>
  <si>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</si>
  <si>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</si>
  <si>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1 06 06032 04 4000 110</t>
  </si>
  <si>
    <t>Земельный налог с организаций, обладающих земельным участком, расположенным в границах городских округов (прочие поступления)</t>
  </si>
  <si>
    <t>1 06 06040 00 0000 110</t>
  </si>
  <si>
    <t>Земельный налог с физических лиц</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</si>
  <si>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</si>
  <si>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</si>
  <si>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</si>
  <si>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</si>
  <si>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</si>
  <si>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</si>
  <si>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1 06 06042 04 4000 110</t>
  </si>
  <si>
    <t>Земельный налог с физических лиц, обладающих земельным участком, расположенным в границах городских округов (прочие поступления)</t>
  </si>
  <si>
    <t>1 08 00000 00 0000 000</t>
  </si>
  <si>
    <t>ГОСУДАРСТВЕННАЯ ПОШЛИНА</t>
  </si>
  <si>
    <t>1 08 03000 01 0000 110</t>
  </si>
  <si>
    <t xml:space="preserve">Государственная пошлина по делам, рассматриваемым в судах общей юрисдикции, мировыми судьями
</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</si>
  <si>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</si>
  <si>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</si>
  <si>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</si>
  <si>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</si>
  <si>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</si>
  <si>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</si>
  <si>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1 08 07130 01 1000 110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</si>
  <si>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</si>
  <si>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</si>
  <si>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</si>
  <si>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</si>
  <si>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</si>
  <si>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</si>
  <si>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</si>
  <si>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</si>
  <si>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</si>
  <si>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</si>
  <si>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</si>
  <si>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</si>
  <si>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</si>
  <si>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</si>
  <si>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</si>
  <si>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</si>
  <si>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</si>
  <si>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</si>
  <si>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</si>
  <si>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</si>
  <si>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</si>
  <si>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</si>
  <si>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</si>
  <si>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</si>
  <si>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</si>
  <si>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</si>
  <si>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</si>
  <si>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</si>
  <si>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</si>
  <si>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</si>
  <si>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</si>
  <si>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</si>
  <si>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</si>
  <si>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</si>
  <si>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</si>
  <si>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</si>
  <si>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</si>
  <si>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</si>
  <si>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</si>
  <si>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</si>
  <si>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</si>
  <si>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</si>
  <si>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</si>
  <si>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</si>
  <si>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</si>
  <si>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</si>
  <si>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</si>
  <si>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</si>
  <si>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</si>
  <si>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</si>
  <si>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</si>
  <si>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</si>
  <si>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</si>
  <si>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</si>
  <si>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</si>
  <si>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</si>
  <si>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</si>
  <si>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</si>
  <si>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</si>
  <si>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</si>
  <si>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</si>
  <si>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</si>
  <si>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</si>
  <si>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1 11 05074 04 0000 120</t>
  </si>
  <si>
    <t>Доходы от сдачи в аренду имущества, составляющего казну городских округов (за исключением земельных участков)</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</si>
  <si>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</si>
  <si>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</si>
  <si>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</si>
  <si>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</si>
  <si>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</si>
  <si>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</si>
  <si>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1 11 05320 00 0000 120</t>
  </si>
  <si>
    <t>Плата по соглашениям об установлении сервитута в отношении земельных участков после разграничения государственной собственности на землю</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</si>
  <si>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</si>
  <si>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</si>
  <si>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1 11 07000 00 0000 120</t>
  </si>
  <si>
    <t>Платежи от государственных и муниципальных унитарных предприятий</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</si>
  <si>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</si>
  <si>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</si>
  <si>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</si>
  <si>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</si>
  <si>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</si>
  <si>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</si>
  <si>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</si>
  <si>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</si>
  <si>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</si>
  <si>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</si>
  <si>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</si>
  <si>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</si>
  <si>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</si>
  <si>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</si>
  <si>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</si>
  <si>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</si>
  <si>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</si>
  <si>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</si>
  <si>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</si>
  <si>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</si>
  <si>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</si>
  <si>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</si>
  <si>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</si>
  <si>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</si>
  <si>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</si>
  <si>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</si>
  <si>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</si>
  <si>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</si>
  <si>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1 12 01040 01 0000 120</t>
  </si>
  <si>
    <t>Плата за размещение отходов производства и потребления</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</si>
  <si>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</si>
  <si>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</si>
  <si>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</si>
  <si>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</si>
  <si>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 xml:space="preserve">1 12 05000 00 0000 120  </t>
  </si>
  <si>
    <t>Плата за пользование водными объектами</t>
  </si>
  <si>
    <t xml:space="preserve">1 12 05040 04 0000 120  </t>
  </si>
  <si>
    <t>Плата за пользование водными объектами, находящимися в собственности городских округов</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</si>
  <si>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</si>
  <si>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</si>
  <si>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</si>
  <si>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</si>
  <si>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1 13 01994 04 0000 130</t>
  </si>
  <si>
    <t>Прочие доходы от оказания платных услуг (работ) получателями средств бюджетов городских округов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</si>
  <si>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</si>
  <si>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</si>
  <si>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</si>
  <si>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эксплуатацией  имущества</t>
  </si>
  <si>
    <t>1 13 02064 04 0000 130</t>
  </si>
  <si>
    <t>Доходы, поступающие в порядке возмещения  расходов, понесенных  в связи с эксплуатацией  имущества городских округов</t>
  </si>
  <si>
    <t>1 13 02990 00 0000 130</t>
  </si>
  <si>
    <t>Прочие доходы от компенсации затрат государства</t>
  </si>
  <si>
    <t>1 14 00000 00 0000 000</t>
  </si>
  <si>
    <t>ДОХОДЫ ОТ ПРОДАЖИ МАТЕРИАЛЬНЫХ И НЕМАТЕРИАЛЬНЫХ АКТИВОВ</t>
  </si>
  <si>
    <t>1 14 01000 00 0000 410</t>
  </si>
  <si>
    <t>Доходы  от продажи квартир</t>
  </si>
  <si>
    <t>1 14 01040 04 0000 410</t>
  </si>
  <si>
    <t>Доходы  от продажи квартир, находящихся в собственности  городских округов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</si>
  <si>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</si>
  <si>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</si>
  <si>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</si>
  <si>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</si>
  <si>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</si>
  <si>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</si>
  <si>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</si>
  <si>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</si>
  <si>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1 14 02043 04 1000 410</t>
  </si>
  <si>
    <t>1 14 02043 04 2000 410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</si>
  <si>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</si>
  <si>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</si>
  <si>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</si>
  <si>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</si>
  <si>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</si>
  <si>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</si>
  <si>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</si>
  <si>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</si>
  <si>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</si>
  <si>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</si>
  <si>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</si>
  <si>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</si>
  <si>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</si>
  <si>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</si>
  <si>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</si>
  <si>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</si>
  <si>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</si>
  <si>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</si>
  <si>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</si>
  <si>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</si>
  <si>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1 15 00000 00 0000 000</t>
  </si>
  <si>
    <t>АДМИНИСТРАТИВНЫЕ ПЛАТЕЖИ И СБОРЫ</t>
  </si>
  <si>
    <t>1 15 02000 00 0000 140</t>
  </si>
  <si>
    <t>Платежи, взимаемые государственными и муниципальными органами (организациями) за выполнение определенных функций</t>
  </si>
  <si>
    <t>1 15 02040 04 0000 140</t>
  </si>
  <si>
    <t>Платежи, взимаемые органами местного самоуправления (организациями) городских округов за выполнение определенных функций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</si>
  <si>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</si>
  <si>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</si>
  <si>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</si>
  <si>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</si>
  <si>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</si>
  <si>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</si>
  <si>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</si>
  <si>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</si>
  <si>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</si>
  <si>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</si>
  <si>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</si>
  <si>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</si>
  <si>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</si>
  <si>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</si>
  <si>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</si>
  <si>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</si>
  <si>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</si>
  <si>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</si>
  <si>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1 16 21040 04 6000 140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</si>
  <si>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</si>
  <si>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1 16 23000 00 0000 140</t>
  </si>
  <si>
    <t>Доходы от возмещения ущерба при возникновении страховых случаев</t>
  </si>
  <si>
    <t>1 16 23040 04 0000 140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</si>
  <si>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</si>
  <si>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1 16 23041 04 0000 140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</si>
  <si>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</si>
  <si>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</si>
  <si>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</si>
  <si>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</si>
  <si>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</si>
  <si>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</si>
  <si>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</si>
  <si>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</si>
  <si>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</si>
  <si>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1 16 25050 01 6000 140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</si>
  <si>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</si>
  <si>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</si>
  <si>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</si>
  <si>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</si>
  <si>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</si>
  <si>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</si>
  <si>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</si>
  <si>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</si>
  <si>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</si>
  <si>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</si>
  <si>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</si>
  <si>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</si>
  <si>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</si>
  <si>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1 16 30013 01 6000 140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</si>
  <si>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</si>
  <si>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</si>
  <si>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</si>
  <si>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</si>
  <si>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</si>
  <si>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</si>
  <si>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</si>
  <si>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1 16 33040 04 6000 140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</si>
  <si>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</si>
  <si>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</si>
  <si>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Суммы по искам о возмещении вреда, причиненного окружающей среде</t>
  </si>
  <si>
    <t>1 16 35020 04 0000 140</t>
  </si>
  <si>
    <t>Суммы по искам о возмещении вреда, причиненного окружающей среде, подлежащие зачислению в бюджеты городских округов</t>
  </si>
  <si>
    <t>1 16 35020 04 6000 140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</si>
  <si>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</si>
  <si>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1 16 37000 00 0000 140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</si>
  <si>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</si>
  <si>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</si>
  <si>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</si>
  <si>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</si>
  <si>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</si>
  <si>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</si>
  <si>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</si>
  <si>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</si>
  <si>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</si>
  <si>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</si>
  <si>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</si>
  <si>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1 16 46000 04 0000 140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</si>
  <si>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</si>
  <si>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</si>
  <si>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</si>
  <si>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</si>
  <si>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</si>
  <si>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</si>
  <si>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</si>
  <si>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</si>
  <si>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</si>
  <si>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1 16 90040 04 6000 140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</si>
  <si>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</si>
  <si>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1 16 90040 04 7000 140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</si>
  <si>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</si>
  <si>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1 17 00000 00 0000 000</t>
  </si>
  <si>
    <t>ПРОЧИЕ НЕНАЛОГОВЫЕ ДОХОДЫ</t>
  </si>
  <si>
    <t>1 17 01000 00 0000 180</t>
  </si>
  <si>
    <t>Невыясненные поступления</t>
  </si>
  <si>
    <t>1 17 01040 04 0000 180</t>
  </si>
  <si>
    <t>Невыясненные поступления, зачисляемые в бюджеты городских округов</t>
  </si>
  <si>
    <t>1 17 05000 00 0000 180</t>
  </si>
  <si>
    <t xml:space="preserve">Прочие неналоговые доходы </t>
  </si>
  <si>
    <t>1 17 05040 04 0000 180</t>
  </si>
  <si>
    <t>Прочие неналоговые доходы  бюджетов городских округов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</si>
  <si>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</si>
  <si>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</si>
  <si>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</si>
  <si>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</si>
  <si>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 xml:space="preserve">Дотации бюджетам бюджетной системы  Российской Федерации </t>
  </si>
  <si>
    <t>Дотации на выравнивание бюджетной обеспеченности</t>
  </si>
  <si>
    <t>Дотации бюджетам городских округов на выравнивание  бюджетной обеспеченности</t>
  </si>
  <si>
    <t>Прочие дотации</t>
  </si>
  <si>
    <t>Прочие дотации бюджетам городских округов</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</si>
  <si>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</si>
  <si>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</si>
  <si>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</si>
  <si>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</si>
  <si>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</si>
  <si>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2 02 02051 00 0000 151</t>
  </si>
  <si>
    <t>Субсидии бюджетам на реализацию федеральных целевых программ</t>
  </si>
  <si>
    <t>2 02 02051 04 0000 151</t>
  </si>
  <si>
    <t>Субсидии бюджетам городских округов на реализацию федеральных целевых программ</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</si>
  <si>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</si>
  <si>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</si>
  <si>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2 02 25519 00 0000 151</t>
  </si>
  <si>
    <t>Субсидия бюджетам городских округов на поддержку отрасли культуры</t>
  </si>
  <si>
    <t>2 02 25519 04 0000 151</t>
  </si>
  <si>
    <t>2 02 02088 00 0000 151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</si>
  <si>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</si>
  <si>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</si>
  <si>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</si>
  <si>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</si>
  <si>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</si>
  <si>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</si>
  <si>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</si>
  <si>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</si>
  <si>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</si>
  <si>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</si>
  <si>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</si>
  <si>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</si>
  <si>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</si>
  <si>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2 02 02150 00 0000 151</t>
  </si>
  <si>
    <t>Субсидии бюджетам  на реализацию программы энергосбережения и повышения энергетической эффективности на период до 2020 года</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</si>
  <si>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</si>
  <si>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</si>
  <si>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2 02 02156 00 0000 151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</si>
  <si>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</si>
  <si>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2 02 02156 04 0000 151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</si>
  <si>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</si>
  <si>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</si>
  <si>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</si>
  <si>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</si>
  <si>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</si>
  <si>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</si>
  <si>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</si>
  <si>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</si>
  <si>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</si>
  <si>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2 02 02207 04 0000 151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</si>
  <si>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</si>
  <si>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Субсидии бюджетам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</si>
  <si>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</si>
  <si>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Прочие субсидии</t>
  </si>
  <si>
    <t>Прочие субсидии бюджетам городских округов</t>
  </si>
  <si>
    <t xml:space="preserve">Субвенции бюджетам бюджетной системы  Российской Федерации  </t>
  </si>
  <si>
    <t xml:space="preserve">Субвенции местным бюджетам на выполнение передаваемых полномочий субъектов Российской Федерации </t>
  </si>
  <si>
    <t>Субвенции бюджетам городских округов на выполнение передаваемых полномочий субъектов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</si>
  <si>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</si>
  <si>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</si>
  <si>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</si>
  <si>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</si>
  <si>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</si>
  <si>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</si>
  <si>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государственную регистрацию актов гражданского состояния</t>
  </si>
  <si>
    <t>Субвенции бюджетам городских округов на государственную регистрацию актов гражданского состояния</t>
  </si>
  <si>
    <t>Прочие субвенции</t>
  </si>
  <si>
    <t>Прочие субвенции бюджетам городских округов</t>
  </si>
  <si>
    <t>Иные межбюджетные трансферты</t>
  </si>
  <si>
    <t>2 02 04005 00 0000 151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</si>
  <si>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</si>
  <si>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</si>
  <si>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</si>
  <si>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</si>
  <si>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межбюджетные трансферты, передаваемые бюджетам</t>
  </si>
  <si>
    <t>Прочие межбюджетные трансферты, передаваемые бюджетам городских округов</t>
  </si>
  <si>
    <t>2 07 00000 00 0000 000</t>
  </si>
  <si>
    <t>Прочие безвозмездные поступления</t>
  </si>
  <si>
    <t>Прочие безвозмездные поступления в бюджеты городских округов</t>
  </si>
  <si>
    <t>2 07 04010 04 0000 180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</si>
  <si>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</si>
  <si>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</si>
  <si>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</si>
  <si>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</si>
  <si>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</si>
  <si>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</si>
  <si>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</si>
  <si>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</si>
  <si>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</si>
  <si>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</si>
  <si>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</si>
  <si>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</si>
  <si>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 ДОХОДОВ: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</si>
  <si>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</si>
  <si>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</si>
  <si>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Субсидии бюджетам городских округов на поддержку обустройства мест массового отдыха населения (городских парков)</t>
  </si>
  <si>
    <t>Субсидии бюджетам на поддержку обустройства мест массового отдыха населения (городских парков)</t>
  </si>
  <si>
    <t>тыс.руб.</t>
  </si>
  <si>
    <t>% исполнения от
уточненного
плана</t>
  </si>
  <si>
    <t>1 12 01042 01 6000 120</t>
  </si>
  <si>
    <t>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</si>
  <si>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</si>
  <si>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</si>
  <si>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1 01 02050 01 3000 110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</si>
  <si>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</si>
  <si>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</si>
  <si>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1 01 02050 01 1000 110</t>
  </si>
  <si>
    <t>1 01 02050 01 2100 110</t>
  </si>
  <si>
    <t>Государственная пошлина за выдачу разрешения на установку рекламной конструкции</t>
  </si>
  <si>
    <t>1 08 07150 01 0000 110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</si>
  <si>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</si>
  <si>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</si>
  <si>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1 13 02994 04 1100 130</t>
  </si>
  <si>
    <t>1 13 02994 04 1200 130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</si>
  <si>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</si>
  <si>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</si>
  <si>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1 13 02994 04 2100 130</t>
  </si>
  <si>
    <t>1 13 02994 04 2200 130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</si>
  <si>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</si>
  <si>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</si>
  <si>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Субсидии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</si>
  <si>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2 02 25159 0000 00 150</t>
  </si>
  <si>
    <t>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</si>
  <si>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2 02 25159 04 0000 150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</si>
  <si>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</si>
  <si>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</si>
  <si>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2 02 25520 00 0000 150</t>
  </si>
  <si>
    <t>2 02 25520 04 0000 150</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</si>
  <si>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</si>
  <si>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</si>
  <si>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2 02 27112 00 0000 150</t>
  </si>
  <si>
    <t>2 02 27112 04 0000 150</t>
  </si>
  <si>
    <t>Возврат остатков субсидий на поддержку обустройства мест массового отдыха населения (городских парков) из бюджетов городских округов</t>
  </si>
  <si>
    <t>2 19 25560 04 0000 150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</si>
  <si>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</si>
  <si>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2 19 35118 04 0000 150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</si>
  <si>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</si>
  <si>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2 19 35120 04 0000 150</t>
  </si>
  <si>
    <t>Возврат остатков субвенций на государственную регистрацию актов гражданского состояния из бюджетов городских округов</t>
  </si>
  <si>
    <t>2 19 35930 04 0000 150</t>
  </si>
  <si>
    <t>Субсидии бюджетам городских округов на проведение комплексных кадастровых работ</t>
  </si>
  <si>
    <t>2 02 25511 04 0000 150</t>
  </si>
  <si>
    <t>Субсидии бюджетам на проведение комплексных кадастровых работ</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</si>
  <si>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</si>
  <si>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</si>
  <si>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2 02 35134 00 0000 150</t>
  </si>
  <si>
    <t>2 02 35134 04 0000 150</t>
  </si>
  <si>
    <t>2 02 1000 00 0000 150</t>
  </si>
  <si>
    <t>2 02 15001 00 0000 150</t>
  </si>
  <si>
    <t>2 02 15001 04 0000 150</t>
  </si>
  <si>
    <t>2 02 20000 00 0000 150</t>
  </si>
  <si>
    <t>2 02 25466 00 0000 150</t>
  </si>
  <si>
    <t>2 02 25466 04 0000 150</t>
  </si>
  <si>
    <t>2 02 25497 00 0000 150</t>
  </si>
  <si>
    <t>2 02 25497 04 0000 150</t>
  </si>
  <si>
    <t>2 02 25511 00 0000 150</t>
  </si>
  <si>
    <t>2 02 25555 00 0000 150</t>
  </si>
  <si>
    <t>2 02 25555 04 0000 150</t>
  </si>
  <si>
    <t>2 02 29999 00 0000 150</t>
  </si>
  <si>
    <t>2 02 29999 04 0000 150</t>
  </si>
  <si>
    <t>2 02 30000 00 0000 150</t>
  </si>
  <si>
    <t>2 02 30024 00 0000 150</t>
  </si>
  <si>
    <t>2 02 30024 04 0000 150</t>
  </si>
  <si>
    <t>2 02 35082 00 0000 150</t>
  </si>
  <si>
    <t>2 02 35082 04 0000 150</t>
  </si>
  <si>
    <t>2 02 35120 00 0000 150</t>
  </si>
  <si>
    <t>2 02 35120 04 0000 150</t>
  </si>
  <si>
    <t>2 02 35135 00 0000 150</t>
  </si>
  <si>
    <t>2 02 35135 04 0000 150</t>
  </si>
  <si>
    <t>2 02 35176 00 0000 150</t>
  </si>
  <si>
    <t>2 02 35176 04 0000 150</t>
  </si>
  <si>
    <t>2 02 35930 00 0000 150</t>
  </si>
  <si>
    <t>2 02 35930 04 0000 150</t>
  </si>
  <si>
    <t>2 02 39999 00 0000 150</t>
  </si>
  <si>
    <t>2 02 39999 04 0000 150</t>
  </si>
  <si>
    <t>2 02 40000 00 0000 150</t>
  </si>
  <si>
    <t>2 02 49999 00 0000 150</t>
  </si>
  <si>
    <t>2 02 49999 04 0000 150</t>
  </si>
  <si>
    <t>2 07 04000 04 0000 150</t>
  </si>
  <si>
    <t>2 07 04050 04 0000 150</t>
  </si>
  <si>
    <t>2 18 00000 00 0000 150</t>
  </si>
  <si>
    <t>2 18 04000 04 0000 150</t>
  </si>
  <si>
    <t>2 18 04010 04 0000 150</t>
  </si>
  <si>
    <t>2 18 04020 04 0000 150</t>
  </si>
  <si>
    <t>2 19 00000 04 0000 150</t>
  </si>
  <si>
    <t>2 19 25555 04 0000 150</t>
  </si>
  <si>
    <t>2 19 60010 04 0000 150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</si>
  <si>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</si>
  <si>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</si>
  <si>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</si>
  <si>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</si>
  <si>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</si>
  <si>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</si>
  <si>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</si>
  <si>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</si>
  <si>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</si>
  <si>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сбросы загрязняющих веществ в водные объекты (пени по соответствующему платежу)</t>
  </si>
  <si>
    <t>1 12 01030 01 2100 120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</si>
  <si>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</si>
  <si>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</si>
  <si>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</si>
  <si>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2 02 20299 04 0000 150</t>
  </si>
  <si>
    <t>Субсидия бюджетам на поддержку отрасли культуры</t>
  </si>
  <si>
    <t>2 02 25519 00 0000 150</t>
  </si>
  <si>
    <t>2 02 25519 04 0000 150</t>
  </si>
  <si>
    <t>2 07 04010 04 0000 150</t>
  </si>
  <si>
    <t>Субсидии бюджетам на оснащение объектов спортивной инфраструктуры спортивно-технологическим оборудованием</t>
  </si>
  <si>
    <t>Субсидии бюджетам городских округов на оснащение объектов спортивной инфраструктуры спортивно-технологическим оборудованием</t>
  </si>
  <si>
    <t>2 02 25228 00 0000 150</t>
  </si>
  <si>
    <t>2 02 25228 04 0000 150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</si>
  <si>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</si>
  <si>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</si>
  <si>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</si>
  <si>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</si>
  <si>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 xml:space="preserve"> 2 02 20077 00 0000 150</t>
  </si>
  <si>
    <t>2 02 20077 04 0000 150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</si>
  <si>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</si>
  <si>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</si>
  <si>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</si>
  <si>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2 02 25467 04 0000 150</t>
  </si>
  <si>
    <t>1 16 45000 01 0000 140</t>
  </si>
  <si>
    <t xml:space="preserve">Денежные взыскания (штрафы) за нарушения законодательства Российской Федерации о промышленной безопасности </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</si>
  <si>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</si>
  <si>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1 16 06000 01 0000 140</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</si>
  <si>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</si>
  <si>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1 16 25073 04 6000 140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</si>
  <si>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</si>
  <si>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</si>
  <si>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</si>
  <si>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2 02 25560 04 0000 150</t>
  </si>
  <si>
    <t>2 02 25560 00 0000 150</t>
  </si>
  <si>
    <t>2 02 19999 04 0000 150</t>
  </si>
  <si>
    <t>2 02 01999 00 0000 150</t>
  </si>
  <si>
    <t>Исполнение бюджета муниципального образования "Город Березники" по кодам видов доходов
  за 2019 год</t>
  </si>
  <si>
    <t>2 02 45550 04 0000 150</t>
  </si>
  <si>
    <t>2 02 45550 00 0000 150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</si>
  <si>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</si>
  <si>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</si>
  <si>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1 16 03050 01 6000 140</t>
  </si>
  <si>
    <t>к решению Березниковской городской Думы</t>
  </si>
  <si>
    <t>от  ___________ № ___</t>
  </si>
  <si>
    <t>ФОРМА Г-2</t>
  </si>
  <si>
    <t>Приложение 2</t>
  </si>
  <si>
    <t>Плата за выбросы загрязняющих веществ в атмосферный воздух стационарными объектами</t>
  </si>
  <si>
    <t>1 12 01010 01 0000 120</t>
  </si>
  <si>
    <t>Плата за сбросы загрязняющих веществ в водные объекты</t>
  </si>
  <si>
    <t>1 12 01030 01 0000 120</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</si>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</sst>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charset val="204"/>
    </font>
    <font>
      <sz val="10"/>
      <name val="Arial Cyr"/>
      <charset val="204"/>
    </font>
    <font>
      <sz val="13"/>
      <name val="Times New Roman"/>
      <family val="1"/>
      <charset val="204"/>
    </font>
    <font>
      <sz val="10"/>
      <name val="Arial"/>
      <family val="2"/>
      <charset val="204"/>
    </font>
    <font>
      <sz val="13"/>
      <name val="Arial"/>
      <family val="2"/>
      <charset val="204"/>
    </font>
    <font>
      <sz val="10"/>
      <name val="Times New Roman"/>
      <family val="1"/>
      <charset val="204"/>
    </font>
    <font>
      <b/>
      <sz val="14"/>
      <name val="Times New Roman"/>
      <family val="1"/>
      <charset val="204"/>
    </font>
    <font>
      <b/>
      <sz val="12"/>
      <name val="Times New Roman"/>
      <family val="1"/>
    </font>
    <font>
      <sz val="11"/>
      <name val="Times New Roman"/>
      <family val="1"/>
      <charset val="204"/>
    </font>
    <font>
      <sz val="10"/>
      <name val="Arial"/>
      <family val="2"/>
      <charset val="204"/>
    </font>
    <font>
      <sz val="8"/>
      <name val="Times New Roman"/>
      <family val="1"/>
      <charset val="204"/>
    </font>
    <font>
      <sz val="7"/>
      <name val="Arial Cyr"/>
      <charset val="204"/>
    </font>
    <font>
      <b/>
      <sz val="9"/>
      <name val="Times New Roman"/>
      <family val="1"/>
    </font>
    <font>
      <b/>
      <sz val="10"/>
      <name val="Times New Roman"/>
      <family val="1"/>
    </font>
    <font>
      <sz val="9"/>
      <name val="Arial Cyr"/>
      <charset val="204"/>
    </font>
    <font>
      <i/>
      <sz val="9"/>
      <name val="Times New Roman"/>
      <family val="1"/>
      <charset val="204"/>
    </font>
    <font>
      <i/>
      <sz val="10"/>
      <name val="Times New Roman"/>
      <family val="1"/>
      <charset val="204"/>
    </font>
    <font>
      <sz val="9"/>
      <name val="Times New Roman"/>
      <family val="1"/>
    </font>
    <font>
      <sz val="10"/>
      <name val="Times New Roman"/>
      <family val="1"/>
    </font>
    <font>
      <i/>
      <sz val="10"/>
      <name val="Times New Roman"/>
      <family val="1"/>
    </font>
    <font>
      <i/>
      <sz val="10"/>
      <name val="Arial Cyr"/>
      <charset val="204"/>
    </font>
    <font>
      <sz val="9"/>
      <name val="Times New Roman"/>
      <family val="1"/>
      <charset val="204"/>
    </font>
    <font>
      <b/>
      <sz val="10"/>
      <name val="Arial Cyr"/>
      <charset val="204"/>
    </font>
    <font>
      <i/>
      <sz val="9"/>
      <name val="Times New Roman"/>
      <family val="1"/>
    </font>
    <font>
      <b/>
      <sz val="9"/>
      <name val="Times New Roman"/>
      <family val="1"/>
      <charset val="204"/>
    </font>
    <font>
      <b/>
      <sz val="10"/>
      <name val="Times New Roman"/>
      <family val="1"/>
      <charset val="204"/>
    </font>
    <font>
      <sz val="11"/>
      <color indexed="8"/>
      <name val="Calibri"/>
      <family val="2"/>
    </font>
    <font>
      <sz val="11"/>
      <color indexed="8"/>
      <name val="Calibri"/>
      <family val="2"/>
      <charset val="204"/>
    </font>
    <font>
      <sz val="10"/>
      <name val="Arial"/>
      <family val="2"/>
      <charset val="204"/>
    </font>
    <font>
      <sz val="12"/>
      <name val="Times New Roman"/>
      <family val="1"/>
      <charset val="204"/>
    </font>
    <font>
      <sz val="12"/>
      <name val="Arial"/>
      <family val="2"/>
      <charset val="204"/>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8">
    <xf numFmtId="0" fontId="0" fillId="0" borderId="0"/>
    <xf numFmtId="0" fontId="1" fillId="0" borderId="0"/>
    <xf numFmtId="0" fontId="1" fillId="0" borderId="0"/>
    <xf numFmtId="0" fontId="1" fillId="0" borderId="0"/>
    <xf numFmtId="0" fontId="26" fillId="0" borderId="0"/>
    <xf numFmtId="0" fontId="9" fillId="0" borderId="0"/>
    <xf numFmtId="0" fontId="9" fillId="0" borderId="0"/>
    <xf numFmtId="0" fontId="9" fillId="0" borderId="0"/>
    <xf numFmtId="0" fontId="9" fillId="0" borderId="0"/>
    <xf numFmtId="0" fontId="27"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cellStyleXfs>
  <cellXfs count="109">
    <xf numFmtId="0" fontId="0" fillId="0" borderId="0" xfId="0"/>
    <xf numFmtId="0" fontId="1" fillId="0" borderId="0" xfId="1"/>
    <xf numFmtId="0" fontId="2" fillId="0" borderId="0" xfId="1" applyFont="1" applyFill="1" applyAlignment="1"/>
    <xf numFmtId="0" fontId="4" fillId="0" borderId="0" xfId="0" applyFont="1" applyAlignment="1"/>
    <xf numFmtId="0" fontId="5" fillId="0" borderId="0" xfId="1" applyFont="1"/>
    <xf numFmtId="0" fontId="7" fillId="0" borderId="0" xfId="1" applyFont="1"/>
    <xf numFmtId="0" fontId="8" fillId="0" borderId="0" xfId="1" applyFont="1" applyBorder="1"/>
    <xf numFmtId="0" fontId="8" fillId="0" borderId="0" xfId="1" applyFont="1" applyFill="1" applyBorder="1"/>
    <xf numFmtId="3" fontId="10" fillId="0" borderId="2" xfId="3" applyNumberFormat="1" applyFont="1" applyFill="1" applyBorder="1" applyAlignment="1">
      <alignment horizontal="center" vertical="center" wrapText="1"/>
    </xf>
    <xf numFmtId="3" fontId="10" fillId="2" borderId="2" xfId="3" applyNumberFormat="1" applyFont="1" applyFill="1" applyBorder="1" applyAlignment="1">
      <alignment horizontal="center" vertical="center" wrapText="1"/>
    </xf>
    <xf numFmtId="0" fontId="1" fillId="0" borderId="0" xfId="1" applyFill="1"/>
    <xf numFmtId="3" fontId="10" fillId="0" borderId="5" xfId="1" applyNumberFormat="1" applyFont="1" applyFill="1" applyBorder="1" applyAlignment="1">
      <alignment horizontal="center" vertical="center" wrapText="1"/>
    </xf>
    <xf numFmtId="3" fontId="10" fillId="2" borderId="5" xfId="1" applyNumberFormat="1" applyFont="1" applyFill="1" applyBorder="1" applyAlignment="1">
      <alignment horizontal="center" vertical="center" wrapText="1"/>
    </xf>
    <xf numFmtId="0" fontId="11" fillId="0" borderId="0" xfId="1" applyFont="1" applyFill="1"/>
    <xf numFmtId="3" fontId="12" fillId="0" borderId="2" xfId="1" applyNumberFormat="1" applyFont="1" applyBorder="1" applyAlignment="1">
      <alignment horizontal="left" vertical="top"/>
    </xf>
    <xf numFmtId="0" fontId="13" fillId="0" borderId="2" xfId="0" applyFont="1" applyBorder="1" applyAlignment="1">
      <alignment vertical="top" wrapText="1"/>
    </xf>
    <xf numFmtId="164" fontId="13" fillId="0" borderId="2" xfId="1" applyNumberFormat="1" applyFont="1" applyFill="1" applyBorder="1" applyAlignment="1">
      <alignment vertical="top"/>
    </xf>
    <xf numFmtId="0" fontId="11" fillId="0" borderId="0" xfId="1" applyFont="1"/>
    <xf numFmtId="0" fontId="12" fillId="0" borderId="2" xfId="1" applyFont="1" applyBorder="1" applyAlignment="1">
      <alignment horizontal="left" vertical="top"/>
    </xf>
    <xf numFmtId="0" fontId="13" fillId="0" borderId="2" xfId="0" applyFont="1" applyBorder="1" applyAlignment="1">
      <alignment horizontal="left" vertical="top" wrapText="1"/>
    </xf>
    <xf numFmtId="0" fontId="14" fillId="0" borderId="0" xfId="1" applyFont="1"/>
    <xf numFmtId="3" fontId="15" fillId="0" borderId="2" xfId="1" applyNumberFormat="1" applyFont="1" applyBorder="1" applyAlignment="1">
      <alignment horizontal="left" vertical="top"/>
    </xf>
    <xf numFmtId="0" fontId="16" fillId="0" borderId="2" xfId="0" applyFont="1" applyBorder="1" applyAlignment="1">
      <alignment vertical="top" wrapText="1"/>
    </xf>
    <xf numFmtId="164" fontId="16" fillId="0" borderId="2" xfId="1" applyNumberFormat="1" applyFont="1" applyFill="1" applyBorder="1" applyAlignment="1">
      <alignment vertical="top"/>
    </xf>
    <xf numFmtId="3" fontId="17" fillId="0" borderId="2" xfId="1" applyNumberFormat="1" applyFont="1" applyBorder="1" applyAlignment="1">
      <alignment horizontal="left" vertical="top"/>
    </xf>
    <xf numFmtId="0" fontId="18" fillId="0" borderId="2" xfId="0" applyFont="1" applyBorder="1" applyAlignment="1">
      <alignment vertical="top" wrapText="1"/>
    </xf>
    <xf numFmtId="164" fontId="18" fillId="0" borderId="2" xfId="1" applyNumberFormat="1" applyFont="1" applyFill="1" applyBorder="1" applyAlignment="1">
      <alignment vertical="top"/>
    </xf>
    <xf numFmtId="164" fontId="19" fillId="0" borderId="2" xfId="1" applyNumberFormat="1" applyFont="1" applyFill="1" applyBorder="1" applyAlignment="1">
      <alignment vertical="top"/>
    </xf>
    <xf numFmtId="0" fontId="20" fillId="0" borderId="0" xfId="1" applyFont="1"/>
    <xf numFmtId="3" fontId="21" fillId="0" borderId="2" xfId="1" applyNumberFormat="1" applyFont="1" applyBorder="1" applyAlignment="1">
      <alignment horizontal="left" vertical="top"/>
    </xf>
    <xf numFmtId="0" fontId="5" fillId="0" borderId="2" xfId="0" applyFont="1" applyBorder="1" applyAlignment="1">
      <alignment vertical="top" wrapText="1"/>
    </xf>
    <xf numFmtId="164" fontId="5" fillId="0" borderId="2" xfId="1" applyNumberFormat="1" applyFont="1" applyFill="1" applyBorder="1" applyAlignment="1">
      <alignment vertical="top"/>
    </xf>
    <xf numFmtId="0" fontId="1" fillId="0" borderId="0" xfId="1" applyFont="1"/>
    <xf numFmtId="3" fontId="12" fillId="0" borderId="2" xfId="1" applyNumberFormat="1" applyFont="1" applyFill="1" applyBorder="1" applyAlignment="1">
      <alignment horizontal="left" vertical="top"/>
    </xf>
    <xf numFmtId="0" fontId="13" fillId="0" borderId="2" xfId="0" applyFont="1" applyFill="1" applyBorder="1" applyAlignment="1">
      <alignment horizontal="left" vertical="top" wrapText="1"/>
    </xf>
    <xf numFmtId="0" fontId="22" fillId="0" borderId="0" xfId="1" applyFont="1"/>
    <xf numFmtId="0" fontId="13" fillId="0" borderId="2" xfId="0" applyFont="1" applyFill="1" applyBorder="1" applyAlignment="1">
      <alignment vertical="top" wrapText="1"/>
    </xf>
    <xf numFmtId="3" fontId="17" fillId="0" borderId="2" xfId="1" applyNumberFormat="1" applyFont="1" applyFill="1" applyBorder="1" applyAlignment="1">
      <alignment horizontal="left" vertical="top"/>
    </xf>
    <xf numFmtId="0" fontId="18" fillId="0" borderId="2" xfId="0" applyFont="1" applyFill="1" applyBorder="1" applyAlignment="1">
      <alignment vertical="top" wrapText="1"/>
    </xf>
    <xf numFmtId="3" fontId="23" fillId="0" borderId="2" xfId="1" applyNumberFormat="1" applyFont="1" applyBorder="1" applyAlignment="1">
      <alignment horizontal="left" vertical="top"/>
    </xf>
    <xf numFmtId="0" fontId="19" fillId="0" borderId="2" xfId="0" applyFont="1" applyBorder="1" applyAlignment="1">
      <alignment vertical="top" wrapText="1"/>
    </xf>
    <xf numFmtId="0" fontId="19" fillId="0" borderId="2" xfId="0" applyFont="1" applyFill="1" applyBorder="1" applyAlignment="1">
      <alignment vertical="top" wrapText="1"/>
    </xf>
    <xf numFmtId="3" fontId="24" fillId="0" borderId="2" xfId="1" applyNumberFormat="1" applyFont="1" applyBorder="1" applyAlignment="1">
      <alignment horizontal="left" vertical="top"/>
    </xf>
    <xf numFmtId="0" fontId="25" fillId="0" borderId="2" xfId="0" applyFont="1" applyBorder="1" applyAlignment="1">
      <alignment vertical="top" wrapText="1"/>
    </xf>
    <xf numFmtId="164" fontId="25" fillId="0" borderId="2" xfId="1" applyNumberFormat="1" applyFont="1" applyFill="1" applyBorder="1" applyAlignment="1">
      <alignment vertical="top"/>
    </xf>
    <xf numFmtId="0" fontId="18" fillId="0" borderId="2" xfId="0" applyFont="1" applyFill="1" applyBorder="1" applyAlignment="1">
      <alignment horizontal="left" vertical="top" wrapText="1"/>
    </xf>
    <xf numFmtId="3" fontId="12" fillId="0" borderId="2" xfId="1" applyNumberFormat="1" applyFont="1" applyBorder="1" applyAlignment="1">
      <alignment vertical="top"/>
    </xf>
    <xf numFmtId="3" fontId="23" fillId="0" borderId="2" xfId="1" applyNumberFormat="1" applyFont="1" applyBorder="1" applyAlignment="1">
      <alignment vertical="top"/>
    </xf>
    <xf numFmtId="3" fontId="17" fillId="0" borderId="2" xfId="1" applyNumberFormat="1" applyFont="1" applyBorder="1" applyAlignment="1">
      <alignment vertical="top"/>
    </xf>
    <xf numFmtId="0" fontId="17" fillId="0" borderId="2" xfId="1" applyFont="1" applyBorder="1" applyAlignment="1">
      <alignment horizontal="left" vertical="top"/>
    </xf>
    <xf numFmtId="0" fontId="15" fillId="0" borderId="2" xfId="1" applyFont="1" applyBorder="1" applyAlignment="1">
      <alignment horizontal="left" vertical="top"/>
    </xf>
    <xf numFmtId="0" fontId="17" fillId="0" borderId="2" xfId="1" applyFont="1" applyFill="1" applyBorder="1" applyAlignment="1">
      <alignment horizontal="left" vertical="top"/>
    </xf>
    <xf numFmtId="0" fontId="5" fillId="0" borderId="2" xfId="0" applyFont="1" applyFill="1" applyBorder="1" applyAlignment="1">
      <alignment vertical="top" wrapText="1"/>
    </xf>
    <xf numFmtId="0" fontId="24" fillId="0" borderId="2" xfId="1" applyFont="1" applyFill="1" applyBorder="1" applyAlignment="1">
      <alignment horizontal="left" vertical="top"/>
    </xf>
    <xf numFmtId="0" fontId="25" fillId="0" borderId="2" xfId="0" applyFont="1" applyFill="1" applyBorder="1" applyAlignment="1">
      <alignment vertical="top" wrapText="1"/>
    </xf>
    <xf numFmtId="0" fontId="18" fillId="0" borderId="2" xfId="0" applyFont="1" applyBorder="1" applyAlignment="1">
      <alignment horizontal="left" vertical="top" wrapText="1"/>
    </xf>
    <xf numFmtId="0" fontId="23" fillId="0" borderId="2" xfId="1" applyFont="1" applyBorder="1" applyAlignment="1">
      <alignment horizontal="left" vertical="top"/>
    </xf>
    <xf numFmtId="0" fontId="19" fillId="0" borderId="2" xfId="0" applyFont="1" applyBorder="1" applyAlignment="1">
      <alignment horizontal="left" vertical="top" wrapText="1"/>
    </xf>
    <xf numFmtId="0" fontId="24" fillId="0" borderId="2" xfId="1" applyFont="1" applyBorder="1" applyAlignment="1">
      <alignment horizontal="left" vertical="top"/>
    </xf>
    <xf numFmtId="0" fontId="25" fillId="0" borderId="2" xfId="0" applyFont="1" applyBorder="1" applyAlignment="1">
      <alignment horizontal="left" vertical="top" wrapText="1"/>
    </xf>
    <xf numFmtId="0" fontId="16" fillId="0" borderId="2" xfId="0" applyFont="1" applyBorder="1" applyAlignment="1">
      <alignment horizontal="left" vertical="top" wrapText="1"/>
    </xf>
    <xf numFmtId="0" fontId="21" fillId="0" borderId="2" xfId="1" applyFont="1" applyBorder="1" applyAlignment="1">
      <alignment horizontal="left" vertical="top"/>
    </xf>
    <xf numFmtId="0" fontId="5" fillId="0" borderId="2" xfId="0" applyFont="1" applyBorder="1" applyAlignment="1">
      <alignment horizontal="left" vertical="top" wrapText="1"/>
    </xf>
    <xf numFmtId="3" fontId="21" fillId="0" borderId="6" xfId="1" applyNumberFormat="1" applyFont="1" applyBorder="1" applyAlignment="1">
      <alignment horizontal="left" vertical="top"/>
    </xf>
    <xf numFmtId="0" fontId="5" fillId="0" borderId="3" xfId="0" applyFont="1" applyBorder="1" applyAlignment="1">
      <alignment horizontal="left" vertical="top" wrapText="1"/>
    </xf>
    <xf numFmtId="0" fontId="13" fillId="0" borderId="2" xfId="0" applyFont="1" applyBorder="1" applyAlignment="1">
      <alignment wrapText="1"/>
    </xf>
    <xf numFmtId="164" fontId="13" fillId="0" borderId="2" xfId="1" applyNumberFormat="1" applyFont="1" applyFill="1" applyBorder="1" applyAlignment="1"/>
    <xf numFmtId="0" fontId="1" fillId="2" borderId="0" xfId="1" applyFill="1"/>
    <xf numFmtId="164" fontId="13" fillId="3" borderId="2" xfId="1" applyNumberFormat="1" applyFont="1" applyFill="1" applyBorder="1" applyAlignment="1">
      <alignment vertical="top"/>
    </xf>
    <xf numFmtId="164" fontId="16" fillId="3" borderId="2" xfId="1" applyNumberFormat="1" applyFont="1" applyFill="1" applyBorder="1" applyAlignment="1">
      <alignment vertical="top"/>
    </xf>
    <xf numFmtId="164" fontId="18" fillId="3" borderId="2" xfId="1" applyNumberFormat="1" applyFont="1" applyFill="1" applyBorder="1" applyAlignment="1">
      <alignment vertical="top"/>
    </xf>
    <xf numFmtId="164" fontId="5" fillId="3" borderId="2" xfId="1" applyNumberFormat="1" applyFont="1" applyFill="1" applyBorder="1" applyAlignment="1">
      <alignment vertical="top"/>
    </xf>
    <xf numFmtId="164" fontId="19" fillId="3" borderId="2" xfId="1" applyNumberFormat="1" applyFont="1" applyFill="1" applyBorder="1" applyAlignment="1">
      <alignment vertical="top"/>
    </xf>
    <xf numFmtId="164" fontId="25" fillId="3" borderId="2" xfId="1" applyNumberFormat="1" applyFont="1" applyFill="1" applyBorder="1" applyAlignment="1">
      <alignment vertical="top"/>
    </xf>
    <xf numFmtId="164" fontId="13" fillId="3" borderId="2" xfId="1" applyNumberFormat="1" applyFont="1" applyFill="1" applyBorder="1" applyAlignment="1"/>
    <xf numFmtId="3" fontId="24" fillId="0" borderId="2" xfId="1" applyNumberFormat="1" applyFont="1" applyFill="1" applyBorder="1" applyAlignment="1">
      <alignment horizontal="left" vertical="top"/>
    </xf>
    <xf numFmtId="0" fontId="25" fillId="0" borderId="2" xfId="0" applyFont="1" applyFill="1" applyBorder="1" applyAlignment="1">
      <alignment horizontal="left" vertical="top" wrapText="1"/>
    </xf>
    <xf numFmtId="0" fontId="22" fillId="0" borderId="0" xfId="1" applyFont="1" applyFill="1"/>
    <xf numFmtId="3" fontId="21" fillId="0" borderId="2" xfId="1" applyNumberFormat="1" applyFont="1" applyFill="1" applyBorder="1" applyAlignment="1">
      <alignment horizontal="left" vertical="top"/>
    </xf>
    <xf numFmtId="0" fontId="5" fillId="0" borderId="2" xfId="0" applyFont="1" applyFill="1" applyBorder="1" applyAlignment="1">
      <alignment horizontal="left" vertical="top" wrapText="1"/>
    </xf>
    <xf numFmtId="0" fontId="1" fillId="0" borderId="0" xfId="1" applyFont="1" applyFill="1"/>
    <xf numFmtId="0" fontId="29" fillId="0" borderId="0" xfId="1" applyFont="1" applyFill="1" applyAlignment="1">
      <alignment horizontal="left" wrapText="1"/>
    </xf>
    <xf numFmtId="0" fontId="30" fillId="0" borderId="0" xfId="0" applyFont="1" applyAlignment="1">
      <alignment horizontal="left" wrapText="1"/>
    </xf>
    <xf numFmtId="49" fontId="21" fillId="0" borderId="2" xfId="0" applyNumberFormat="1" applyFont="1" applyBorder="1" applyAlignment="1" applyProtection="1">
      <alignment horizontal="left" vertical="center" wrapText="1"/>
    </xf>
    <xf numFmtId="49" fontId="5" fillId="0" borderId="0" xfId="0" applyNumberFormat="1" applyFont="1" applyBorder="1" applyAlignment="1" applyProtection="1">
      <alignment horizontal="left" vertical="center" wrapText="1"/>
    </xf>
    <xf numFmtId="49" fontId="15" fillId="0" borderId="2" xfId="0" applyNumberFormat="1" applyFont="1" applyBorder="1" applyAlignment="1" applyProtection="1">
      <alignment horizontal="left" vertical="center" wrapText="1"/>
    </xf>
    <xf numFmtId="49" fontId="16" fillId="0" borderId="5" xfId="0" applyNumberFormat="1" applyFont="1" applyBorder="1" applyAlignment="1" applyProtection="1">
      <alignment horizontal="left" vertical="center" wrapText="1"/>
    </xf>
    <xf numFmtId="49" fontId="5" fillId="0" borderId="2" xfId="0" applyNumberFormat="1" applyFont="1" applyBorder="1" applyAlignment="1" applyProtection="1">
      <alignment horizontal="left" vertical="center" wrapText="1"/>
    </xf>
    <xf numFmtId="49" fontId="16" fillId="0" borderId="2" xfId="0" applyNumberFormat="1" applyFont="1" applyBorder="1" applyAlignment="1" applyProtection="1">
      <alignment horizontal="left" vertical="center" wrapText="1"/>
    </xf>
    <xf numFmtId="49" fontId="15" fillId="0" borderId="3" xfId="0" applyNumberFormat="1" applyFont="1" applyBorder="1" applyAlignment="1" applyProtection="1">
      <alignment horizontal="center" vertical="center" wrapText="1"/>
    </xf>
    <xf numFmtId="0" fontId="15" fillId="0" borderId="2" xfId="1" applyFont="1" applyBorder="1" applyAlignment="1">
      <alignment horizontal="left" vertical="top" indent="1"/>
    </xf>
    <xf numFmtId="0" fontId="16" fillId="0" borderId="2" xfId="0" applyFont="1" applyBorder="1" applyAlignment="1">
      <alignment horizontal="left" vertical="top" wrapText="1" indent="1"/>
    </xf>
    <xf numFmtId="164" fontId="5" fillId="0" borderId="2" xfId="1" applyNumberFormat="1" applyFont="1" applyFill="1" applyBorder="1" applyAlignment="1">
      <alignment horizontal="left" vertical="top" indent="1"/>
    </xf>
    <xf numFmtId="164" fontId="16" fillId="0" borderId="2" xfId="1" applyNumberFormat="1" applyFont="1" applyFill="1" applyBorder="1" applyAlignment="1">
      <alignment horizontal="left" vertical="top" indent="1"/>
    </xf>
    <xf numFmtId="164" fontId="16" fillId="3" borderId="2" xfId="1" applyNumberFormat="1" applyFont="1" applyFill="1" applyBorder="1" applyAlignment="1">
      <alignment horizontal="left" vertical="top" indent="1"/>
    </xf>
    <xf numFmtId="164" fontId="5" fillId="3" borderId="2" xfId="1" applyNumberFormat="1" applyFont="1" applyFill="1" applyBorder="1" applyAlignment="1">
      <alignment horizontal="left" vertical="top" indent="1"/>
    </xf>
    <xf numFmtId="0" fontId="1" fillId="0" borderId="0" xfId="1" applyAlignment="1">
      <alignment horizontal="left" indent="1"/>
    </xf>
    <xf numFmtId="0" fontId="21" fillId="0" borderId="2" xfId="1" applyFont="1" applyBorder="1" applyAlignment="1">
      <alignment horizontal="left" vertical="top" indent="1"/>
    </xf>
    <xf numFmtId="0" fontId="5" fillId="0" borderId="2" xfId="0" applyFont="1" applyBorder="1" applyAlignment="1">
      <alignment horizontal="left" vertical="top" wrapText="1" indent="1"/>
    </xf>
    <xf numFmtId="3" fontId="10" fillId="0" borderId="4" xfId="1" applyNumberFormat="1" applyFont="1" applyFill="1" applyBorder="1" applyAlignment="1">
      <alignment horizontal="center" vertical="center" wrapText="1"/>
    </xf>
    <xf numFmtId="49" fontId="21" fillId="0" borderId="3" xfId="0" applyNumberFormat="1" applyFont="1" applyBorder="1" applyAlignment="1" applyProtection="1">
      <alignment horizontal="left" vertical="center" wrapText="1"/>
    </xf>
    <xf numFmtId="0" fontId="15" fillId="0" borderId="2" xfId="1" applyFont="1" applyFill="1" applyBorder="1" applyAlignment="1">
      <alignment horizontal="left" vertical="top"/>
    </xf>
    <xf numFmtId="0" fontId="16" fillId="0" borderId="2" xfId="0" applyFont="1" applyFill="1" applyBorder="1" applyAlignment="1">
      <alignment vertical="top" wrapText="1"/>
    </xf>
    <xf numFmtId="0" fontId="29" fillId="0" borderId="0" xfId="0" applyFont="1" applyAlignment="1">
      <alignment horizontal="right"/>
    </xf>
    <xf numFmtId="0" fontId="5" fillId="0" borderId="1" xfId="1" applyFont="1" applyFill="1" applyBorder="1" applyAlignment="1">
      <alignment horizontal="right"/>
    </xf>
    <xf numFmtId="0" fontId="9" fillId="0" borderId="1" xfId="0" applyFont="1" applyBorder="1" applyAlignment="1">
      <alignment horizontal="right"/>
    </xf>
    <xf numFmtId="0" fontId="6" fillId="0" borderId="0" xfId="2" applyFont="1" applyAlignment="1">
      <alignment horizontal="center" vertical="top" wrapText="1"/>
    </xf>
    <xf numFmtId="0" fontId="29" fillId="0" borderId="0" xfId="1" applyFont="1" applyFill="1" applyAlignment="1">
      <alignment horizontal="right" wrapText="1"/>
    </xf>
    <xf numFmtId="0" fontId="30" fillId="0" borderId="0" xfId="0" applyFont="1" applyAlignment="1">
      <alignment horizontal="right" wrapText="1"/>
    </xf>
  </cellXfs>
  <cellStyles count="18">
    <cellStyle name="Normal" xfId="4"/>
    <cellStyle name="Обычный" xfId="0" builtinId="0"/>
    <cellStyle name="Обычный 10" xfId="5"/>
    <cellStyle name="Обычный 11" xfId="6"/>
    <cellStyle name="Обычный 12" xfId="7"/>
    <cellStyle name="Обычный 13" xfId="8"/>
    <cellStyle name="Обычный 14" xfId="17"/>
    <cellStyle name="Обычный 2" xfId="9"/>
    <cellStyle name="Обычный 3" xfId="10"/>
    <cellStyle name="Обычный 4" xfId="11"/>
    <cellStyle name="Обычный 5" xfId="12"/>
    <cellStyle name="Обычный 6" xfId="13"/>
    <cellStyle name="Обычный 7" xfId="14"/>
    <cellStyle name="Обычный 8" xfId="15"/>
    <cellStyle name="Обычный 9" xfId="16"/>
    <cellStyle name="Обычный_Исп9м-в2005г." xfId="3"/>
    <cellStyle name="Обычный_Книга3" xfId="2"/>
    <cellStyle name="Обычный_Поквартал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4"/>
  <sheetViews>
    <sheetView tabSelected="1" zoomScale="85" zoomScaleNormal="85" zoomScaleSheetLayoutView="100" workbookViewId="0">
      <pane xSplit="2" ySplit="10" topLeftCell="C237" activePane="bottomRight" state="frozen"/>
      <selection pane="topRight" activeCell="C1" sqref="C1"/>
      <selection pane="bottomLeft" activeCell="A10" sqref="A10"/>
      <selection pane="bottomRight" activeCell="J238" sqref="J238"/>
    </sheetView>
  </sheetViews>
  <sheetFormatPr defaultColWidth="9.21875" defaultRowHeight="13.2" x14ac:dyDescent="0.25"/>
  <cols>
    <col min="1" max="1" width="18.44140625" style="1" customWidth="1"/>
    <col min="2" max="2" width="72.21875" style="1" customWidth="1"/>
    <col min="3" max="4" width="11.21875" style="10" customWidth="1"/>
    <col min="5" max="5" width="11" style="67" hidden="1" customWidth="1"/>
    <col min="6" max="6" width="11.77734375" style="10" customWidth="1"/>
    <col min="7" max="7" width="11.77734375" style="67" hidden="1" customWidth="1"/>
    <col min="8" max="8" width="9.5546875" style="10" customWidth="1"/>
    <col min="9" max="16384" width="9.21875" style="1"/>
  </cols>
  <sheetData>
    <row r="1" spans="1:8" ht="15.6" x14ac:dyDescent="0.3">
      <c r="C1" s="103" t="s">
        <v>681</v>
      </c>
      <c r="D1" s="103"/>
      <c r="E1" s="103"/>
      <c r="F1" s="103"/>
      <c r="G1" s="103"/>
      <c r="H1" s="103"/>
    </row>
    <row r="2" spans="1:8" ht="15.6" x14ac:dyDescent="0.3">
      <c r="C2" s="103" t="s">
        <v>678</v>
      </c>
      <c r="D2" s="103"/>
      <c r="E2" s="103"/>
      <c r="F2" s="103"/>
      <c r="G2" s="103"/>
      <c r="H2" s="103"/>
    </row>
    <row r="3" spans="1:8" ht="15.6" x14ac:dyDescent="0.3">
      <c r="C3" s="103" t="s">
        <v>679</v>
      </c>
      <c r="D3" s="103"/>
      <c r="E3" s="103"/>
      <c r="F3" s="103"/>
      <c r="G3" s="103"/>
      <c r="H3" s="103"/>
    </row>
    <row r="4" spans="1:8" ht="16.8" x14ac:dyDescent="0.3">
      <c r="C4" s="2"/>
      <c r="D4" s="3"/>
      <c r="E4" s="3"/>
      <c r="F4" s="3"/>
      <c r="G4" s="3"/>
      <c r="H4" s="3"/>
    </row>
    <row r="5" spans="1:8" ht="15.75" customHeight="1" x14ac:dyDescent="0.3">
      <c r="A5" s="4"/>
      <c r="B5" s="4"/>
      <c r="C5" s="107" t="s">
        <v>680</v>
      </c>
      <c r="D5" s="108"/>
      <c r="E5" s="108"/>
      <c r="F5" s="108"/>
      <c r="G5" s="108"/>
      <c r="H5" s="108"/>
    </row>
    <row r="6" spans="1:8" ht="15.75" customHeight="1" x14ac:dyDescent="0.3">
      <c r="A6" s="4"/>
      <c r="B6" s="4"/>
      <c r="C6" s="81"/>
      <c r="D6" s="82"/>
      <c r="E6" s="82"/>
      <c r="F6" s="82"/>
      <c r="G6" s="82"/>
      <c r="H6" s="82"/>
    </row>
    <row r="7" spans="1:8" s="5" customFormat="1" ht="41.55" customHeight="1" x14ac:dyDescent="0.3">
      <c r="A7" s="106" t="s">
        <v>672</v>
      </c>
      <c r="B7" s="106"/>
      <c r="C7" s="106"/>
      <c r="D7" s="106"/>
      <c r="E7" s="106"/>
      <c r="F7" s="106"/>
      <c r="G7" s="106"/>
      <c r="H7" s="106"/>
    </row>
    <row r="8" spans="1:8" ht="12.75" customHeight="1" x14ac:dyDescent="0.25">
      <c r="A8" s="6"/>
      <c r="B8" s="6"/>
      <c r="C8" s="7"/>
      <c r="D8" s="104" t="s">
        <v>536</v>
      </c>
      <c r="E8" s="105"/>
      <c r="F8" s="105"/>
      <c r="G8" s="105"/>
      <c r="H8" s="105"/>
    </row>
    <row r="9" spans="1:8" s="10" customFormat="1" ht="60.6" customHeight="1" x14ac:dyDescent="0.25">
      <c r="A9" s="99" t="s">
        <v>0</v>
      </c>
      <c r="B9" s="99" t="s">
        <v>1</v>
      </c>
      <c r="C9" s="8" t="s">
        <v>2</v>
      </c>
      <c r="D9" s="8" t="s">
        <v>3</v>
      </c>
      <c r="E9" s="9"/>
      <c r="F9" s="8" t="s">
        <v>4</v>
      </c>
      <c r="G9" s="9" t="s">
        <v>5</v>
      </c>
      <c r="H9" s="8" t="s">
        <v>537</v>
      </c>
    </row>
    <row r="10" spans="1:8" s="13" customFormat="1" ht="10.199999999999999" x14ac:dyDescent="0.2">
      <c r="A10" s="11">
        <v>1</v>
      </c>
      <c r="B10" s="11">
        <v>2</v>
      </c>
      <c r="C10" s="11">
        <v>3</v>
      </c>
      <c r="D10" s="11">
        <v>4</v>
      </c>
      <c r="E10" s="12"/>
      <c r="F10" s="11">
        <v>5</v>
      </c>
      <c r="G10" s="12"/>
      <c r="H10" s="11">
        <v>6</v>
      </c>
    </row>
    <row r="11" spans="1:8" s="17" customFormat="1" x14ac:dyDescent="0.2">
      <c r="A11" s="14" t="s">
        <v>6</v>
      </c>
      <c r="B11" s="15" t="s">
        <v>7</v>
      </c>
      <c r="C11" s="16">
        <f>C12+C42+C61+C93+C104+C118+C147+C173+C192+C195+C247+C162+C36</f>
        <v>2360994.6999999997</v>
      </c>
      <c r="D11" s="16">
        <f>D12+D42+D61+D93+D104+D118+D147+D173+D192+D195+D247+D162+D36</f>
        <v>2460683.0999999996</v>
      </c>
      <c r="E11" s="68">
        <f>D11-C11</f>
        <v>99688.399999999907</v>
      </c>
      <c r="F11" s="16">
        <f>F12+F42+F61+F93+F104+F118+F147+F173+F192+F195+F247+F162+F36</f>
        <v>2456290.7000000007</v>
      </c>
      <c r="G11" s="68">
        <f>F11-D11</f>
        <v>-4392.3999999989755</v>
      </c>
      <c r="H11" s="16">
        <f>F11/D11*100</f>
        <v>99.821496721784328</v>
      </c>
    </row>
    <row r="12" spans="1:8" s="17" customFormat="1" x14ac:dyDescent="0.2">
      <c r="A12" s="18" t="s">
        <v>8</v>
      </c>
      <c r="B12" s="19" t="s">
        <v>9</v>
      </c>
      <c r="C12" s="16">
        <f>C13</f>
        <v>1333853.8999999999</v>
      </c>
      <c r="D12" s="16">
        <f>D13</f>
        <v>1405011</v>
      </c>
      <c r="E12" s="68">
        <f t="shared" ref="E12:E79" si="0">D12-C12</f>
        <v>71157.100000000093</v>
      </c>
      <c r="F12" s="16">
        <f>F13</f>
        <v>1439501.9000000004</v>
      </c>
      <c r="G12" s="68">
        <f t="shared" ref="G12:G79" si="1">F12-D12</f>
        <v>34490.900000000373</v>
      </c>
      <c r="H12" s="16">
        <f>F12/D12*100</f>
        <v>102.45484910794296</v>
      </c>
    </row>
    <row r="13" spans="1:8" s="20" customFormat="1" x14ac:dyDescent="0.2">
      <c r="A13" s="14" t="s">
        <v>10</v>
      </c>
      <c r="B13" s="15" t="s">
        <v>11</v>
      </c>
      <c r="C13" s="16">
        <f>C14+C19+C25+C30</f>
        <v>1333853.8999999999</v>
      </c>
      <c r="D13" s="16">
        <f>D14+D19+D25+D30</f>
        <v>1405011</v>
      </c>
      <c r="E13" s="68">
        <f t="shared" si="0"/>
        <v>71157.100000000093</v>
      </c>
      <c r="F13" s="16">
        <f>F14+F19+F25+F30+F32</f>
        <v>1439501.9000000004</v>
      </c>
      <c r="G13" s="68">
        <f t="shared" si="1"/>
        <v>34490.900000000373</v>
      </c>
      <c r="H13" s="16">
        <f>F13/D13*100</f>
        <v>102.45484910794296</v>
      </c>
    </row>
    <row r="14" spans="1:8" s="20" customFormat="1" ht="52.8" x14ac:dyDescent="0.2">
      <c r="A14" s="21" t="s">
        <v>12</v>
      </c>
      <c r="B14" s="22" t="s">
        <v>13</v>
      </c>
      <c r="C14" s="23">
        <f>SUM(C15:C18)</f>
        <v>1308233.8999999999</v>
      </c>
      <c r="D14" s="23">
        <f>SUM(D15:D18)</f>
        <v>1308233.8999999999</v>
      </c>
      <c r="E14" s="69">
        <f t="shared" si="0"/>
        <v>0</v>
      </c>
      <c r="F14" s="23">
        <f>SUM(F15:F18)</f>
        <v>1343270.0000000002</v>
      </c>
      <c r="G14" s="69">
        <f t="shared" si="1"/>
        <v>35036.100000000326</v>
      </c>
      <c r="H14" s="23">
        <f>F14/D14*100</f>
        <v>102.67812200861026</v>
      </c>
    </row>
    <row r="15" spans="1:8" ht="66" x14ac:dyDescent="0.25">
      <c r="A15" s="24" t="s">
        <v>14</v>
      </c>
      <c r="B15" s="25" t="s">
        <v>15</v>
      </c>
      <c r="C15" s="26">
        <v>1308233.8999999999</v>
      </c>
      <c r="D15" s="26">
        <v>1308233.8999999999</v>
      </c>
      <c r="E15" s="70">
        <f t="shared" si="0"/>
        <v>0</v>
      </c>
      <c r="F15" s="26">
        <v>1342256.3</v>
      </c>
      <c r="G15" s="70">
        <f t="shared" si="1"/>
        <v>34022.40000000014</v>
      </c>
      <c r="H15" s="26">
        <f>F15/D15*100</f>
        <v>102.60063586488626</v>
      </c>
    </row>
    <row r="16" spans="1:8" ht="52.8" x14ac:dyDescent="0.25">
      <c r="A16" s="24" t="s">
        <v>16</v>
      </c>
      <c r="B16" s="25" t="s">
        <v>17</v>
      </c>
      <c r="C16" s="26"/>
      <c r="D16" s="26"/>
      <c r="E16" s="70">
        <f t="shared" si="0"/>
        <v>0</v>
      </c>
      <c r="F16" s="26">
        <v>873.3</v>
      </c>
      <c r="G16" s="70">
        <f t="shared" si="1"/>
        <v>873.3</v>
      </c>
      <c r="H16" s="26"/>
    </row>
    <row r="17" spans="1:8" ht="66" x14ac:dyDescent="0.25">
      <c r="A17" s="24" t="s">
        <v>18</v>
      </c>
      <c r="B17" s="25" t="s">
        <v>19</v>
      </c>
      <c r="C17" s="26"/>
      <c r="D17" s="26"/>
      <c r="E17" s="70">
        <f t="shared" si="0"/>
        <v>0</v>
      </c>
      <c r="F17" s="26">
        <v>120.8</v>
      </c>
      <c r="G17" s="70">
        <f t="shared" si="1"/>
        <v>120.8</v>
      </c>
      <c r="H17" s="26"/>
    </row>
    <row r="18" spans="1:8" ht="52.8" x14ac:dyDescent="0.25">
      <c r="A18" s="24" t="s">
        <v>20</v>
      </c>
      <c r="B18" s="25" t="s">
        <v>21</v>
      </c>
      <c r="C18" s="26"/>
      <c r="D18" s="26"/>
      <c r="E18" s="70">
        <f t="shared" si="0"/>
        <v>0</v>
      </c>
      <c r="F18" s="26">
        <v>19.600000000000001</v>
      </c>
      <c r="G18" s="70">
        <f t="shared" si="1"/>
        <v>19.600000000000001</v>
      </c>
      <c r="H18" s="26"/>
    </row>
    <row r="19" spans="1:8" ht="68.55" customHeight="1" x14ac:dyDescent="0.25">
      <c r="A19" s="21" t="s">
        <v>22</v>
      </c>
      <c r="B19" s="22" t="s">
        <v>23</v>
      </c>
      <c r="C19" s="23">
        <f>SUM(C20:C23)</f>
        <v>2720</v>
      </c>
      <c r="D19" s="23">
        <f>SUM(D20:D23)</f>
        <v>2720</v>
      </c>
      <c r="E19" s="69">
        <f t="shared" si="0"/>
        <v>0</v>
      </c>
      <c r="F19" s="23">
        <f>SUM(F20:F23)</f>
        <v>3100.7999999999997</v>
      </c>
      <c r="G19" s="69">
        <f t="shared" si="1"/>
        <v>380.79999999999973</v>
      </c>
      <c r="H19" s="23">
        <f>F19/D19*100</f>
        <v>113.99999999999999</v>
      </c>
    </row>
    <row r="20" spans="1:8" ht="82.95" customHeight="1" x14ac:dyDescent="0.25">
      <c r="A20" s="24" t="s">
        <v>24</v>
      </c>
      <c r="B20" s="25" t="s">
        <v>25</v>
      </c>
      <c r="C20" s="26">
        <v>2720</v>
      </c>
      <c r="D20" s="26">
        <v>2720</v>
      </c>
      <c r="E20" s="70">
        <f t="shared" si="0"/>
        <v>0</v>
      </c>
      <c r="F20" s="26">
        <v>3030.1</v>
      </c>
      <c r="G20" s="70">
        <f t="shared" si="1"/>
        <v>310.09999999999991</v>
      </c>
      <c r="H20" s="26">
        <f>F20/D20*100</f>
        <v>111.40073529411765</v>
      </c>
    </row>
    <row r="21" spans="1:8" ht="80.55" customHeight="1" x14ac:dyDescent="0.25">
      <c r="A21" s="24" t="s">
        <v>26</v>
      </c>
      <c r="B21" s="25" t="s">
        <v>27</v>
      </c>
      <c r="C21" s="26"/>
      <c r="D21" s="26"/>
      <c r="E21" s="70">
        <f t="shared" si="0"/>
        <v>0</v>
      </c>
      <c r="F21" s="26">
        <v>31.6</v>
      </c>
      <c r="G21" s="70">
        <f t="shared" si="1"/>
        <v>31.6</v>
      </c>
      <c r="H21" s="26"/>
    </row>
    <row r="22" spans="1:8" ht="73.2" hidden="1" customHeight="1" x14ac:dyDescent="0.25">
      <c r="A22" s="24" t="s">
        <v>28</v>
      </c>
      <c r="B22" s="25" t="s">
        <v>29</v>
      </c>
      <c r="C22" s="26"/>
      <c r="D22" s="26"/>
      <c r="E22" s="70">
        <f t="shared" si="0"/>
        <v>0</v>
      </c>
      <c r="F22" s="26"/>
      <c r="G22" s="70">
        <f t="shared" si="1"/>
        <v>0</v>
      </c>
      <c r="H22" s="26"/>
    </row>
    <row r="23" spans="1:8" ht="94.5" customHeight="1" x14ac:dyDescent="0.25">
      <c r="A23" s="24" t="s">
        <v>30</v>
      </c>
      <c r="B23" s="25" t="s">
        <v>31</v>
      </c>
      <c r="C23" s="26"/>
      <c r="D23" s="26"/>
      <c r="E23" s="70">
        <f t="shared" si="0"/>
        <v>0</v>
      </c>
      <c r="F23" s="26">
        <v>39.1</v>
      </c>
      <c r="G23" s="70">
        <f t="shared" si="1"/>
        <v>39.1</v>
      </c>
      <c r="H23" s="26"/>
    </row>
    <row r="24" spans="1:8" ht="75.75" hidden="1" customHeight="1" x14ac:dyDescent="0.25">
      <c r="A24" s="24" t="s">
        <v>32</v>
      </c>
      <c r="B24" s="25" t="s">
        <v>33</v>
      </c>
      <c r="C24" s="26"/>
      <c r="D24" s="26"/>
      <c r="E24" s="70">
        <f t="shared" si="0"/>
        <v>0</v>
      </c>
      <c r="F24" s="26"/>
      <c r="G24" s="70">
        <f t="shared" si="1"/>
        <v>0</v>
      </c>
      <c r="H24" s="26"/>
    </row>
    <row r="25" spans="1:8" ht="31.95" customHeight="1" x14ac:dyDescent="0.25">
      <c r="A25" s="21" t="s">
        <v>34</v>
      </c>
      <c r="B25" s="22" t="s">
        <v>35</v>
      </c>
      <c r="C25" s="23">
        <f>SUM(C26:C29)</f>
        <v>13040</v>
      </c>
      <c r="D25" s="23">
        <f>SUM(D26:D29)</f>
        <v>84197.1</v>
      </c>
      <c r="E25" s="69">
        <f t="shared" si="0"/>
        <v>71157.100000000006</v>
      </c>
      <c r="F25" s="23">
        <f>SUM(F26:F29)</f>
        <v>85095.8</v>
      </c>
      <c r="G25" s="69">
        <f t="shared" si="1"/>
        <v>898.69999999999709</v>
      </c>
      <c r="H25" s="23">
        <f>F25/D25*100</f>
        <v>101.06737642982952</v>
      </c>
    </row>
    <row r="26" spans="1:8" ht="55.2" customHeight="1" x14ac:dyDescent="0.25">
      <c r="A26" s="24" t="s">
        <v>36</v>
      </c>
      <c r="B26" s="25" t="s">
        <v>37</v>
      </c>
      <c r="C26" s="26">
        <v>13040</v>
      </c>
      <c r="D26" s="26">
        <v>84197.1</v>
      </c>
      <c r="E26" s="70">
        <f t="shared" si="0"/>
        <v>71157.100000000006</v>
      </c>
      <c r="F26" s="26">
        <v>84600.5</v>
      </c>
      <c r="G26" s="70">
        <f t="shared" si="1"/>
        <v>403.39999999999418</v>
      </c>
      <c r="H26" s="26">
        <f>F26/D26*100</f>
        <v>100.47911388872062</v>
      </c>
    </row>
    <row r="27" spans="1:8" ht="39.6" x14ac:dyDescent="0.25">
      <c r="A27" s="24" t="s">
        <v>38</v>
      </c>
      <c r="B27" s="25" t="s">
        <v>39</v>
      </c>
      <c r="C27" s="26"/>
      <c r="D27" s="26"/>
      <c r="E27" s="70">
        <f t="shared" si="0"/>
        <v>0</v>
      </c>
      <c r="F27" s="26">
        <v>371.8</v>
      </c>
      <c r="G27" s="70">
        <f t="shared" si="1"/>
        <v>371.8</v>
      </c>
      <c r="H27" s="26"/>
    </row>
    <row r="28" spans="1:8" ht="56.55" customHeight="1" x14ac:dyDescent="0.25">
      <c r="A28" s="24" t="s">
        <v>40</v>
      </c>
      <c r="B28" s="25" t="s">
        <v>41</v>
      </c>
      <c r="C28" s="26"/>
      <c r="D28" s="26"/>
      <c r="E28" s="70">
        <f t="shared" si="0"/>
        <v>0</v>
      </c>
      <c r="F28" s="26">
        <v>136.4</v>
      </c>
      <c r="G28" s="70">
        <f t="shared" si="1"/>
        <v>136.4</v>
      </c>
      <c r="H28" s="26"/>
    </row>
    <row r="29" spans="1:8" ht="39.6" x14ac:dyDescent="0.25">
      <c r="A29" s="24" t="s">
        <v>42</v>
      </c>
      <c r="B29" s="25" t="s">
        <v>43</v>
      </c>
      <c r="C29" s="26"/>
      <c r="D29" s="26"/>
      <c r="E29" s="70">
        <f t="shared" si="0"/>
        <v>0</v>
      </c>
      <c r="F29" s="26">
        <v>-12.9</v>
      </c>
      <c r="G29" s="70">
        <f t="shared" si="1"/>
        <v>-12.9</v>
      </c>
      <c r="H29" s="26"/>
    </row>
    <row r="30" spans="1:8" s="28" customFormat="1" ht="57" customHeight="1" x14ac:dyDescent="0.25">
      <c r="A30" s="21" t="s">
        <v>44</v>
      </c>
      <c r="B30" s="22" t="s">
        <v>45</v>
      </c>
      <c r="C30" s="23">
        <f>C31</f>
        <v>9860</v>
      </c>
      <c r="D30" s="23">
        <f>D31</f>
        <v>9860</v>
      </c>
      <c r="E30" s="69">
        <f t="shared" si="0"/>
        <v>0</v>
      </c>
      <c r="F30" s="23">
        <f>F31</f>
        <v>8313.1</v>
      </c>
      <c r="G30" s="69">
        <f t="shared" si="1"/>
        <v>-1546.8999999999996</v>
      </c>
      <c r="H30" s="23">
        <f t="shared" ref="H30:H54" si="2">F30/D30*100</f>
        <v>84.311359026369175</v>
      </c>
    </row>
    <row r="31" spans="1:8" s="32" customFormat="1" ht="70.95" customHeight="1" x14ac:dyDescent="0.25">
      <c r="A31" s="29" t="s">
        <v>46</v>
      </c>
      <c r="B31" s="30" t="s">
        <v>47</v>
      </c>
      <c r="C31" s="31">
        <v>9860</v>
      </c>
      <c r="D31" s="31">
        <v>9860</v>
      </c>
      <c r="E31" s="71">
        <f t="shared" si="0"/>
        <v>0</v>
      </c>
      <c r="F31" s="31">
        <v>8313.1</v>
      </c>
      <c r="G31" s="71">
        <f t="shared" si="1"/>
        <v>-1546.8999999999996</v>
      </c>
      <c r="H31" s="31">
        <f t="shared" si="2"/>
        <v>84.311359026369175</v>
      </c>
    </row>
    <row r="32" spans="1:8" s="32" customFormat="1" ht="57" customHeight="1" x14ac:dyDescent="0.25">
      <c r="A32" s="21" t="s">
        <v>542</v>
      </c>
      <c r="B32" s="22" t="s">
        <v>541</v>
      </c>
      <c r="C32" s="23">
        <v>0</v>
      </c>
      <c r="D32" s="23">
        <v>0</v>
      </c>
      <c r="E32" s="71"/>
      <c r="F32" s="23">
        <f>F33+F34+F35</f>
        <v>-277.8</v>
      </c>
      <c r="G32" s="71"/>
      <c r="H32" s="31"/>
    </row>
    <row r="33" spans="1:8" s="32" customFormat="1" ht="57" customHeight="1" x14ac:dyDescent="0.25">
      <c r="A33" s="29" t="s">
        <v>545</v>
      </c>
      <c r="B33" s="30" t="s">
        <v>543</v>
      </c>
      <c r="C33" s="31"/>
      <c r="D33" s="31"/>
      <c r="E33" s="71"/>
      <c r="F33" s="31">
        <v>-277.8</v>
      </c>
      <c r="G33" s="71"/>
      <c r="H33" s="31"/>
    </row>
    <row r="34" spans="1:8" s="32" customFormat="1" ht="39.6" hidden="1" x14ac:dyDescent="0.25">
      <c r="A34" s="29" t="s">
        <v>546</v>
      </c>
      <c r="B34" s="30" t="s">
        <v>544</v>
      </c>
      <c r="C34" s="31"/>
      <c r="D34" s="31"/>
      <c r="E34" s="71"/>
      <c r="F34" s="31"/>
      <c r="G34" s="71"/>
      <c r="H34" s="31"/>
    </row>
    <row r="35" spans="1:8" s="32" customFormat="1" ht="57" hidden="1" customHeight="1" x14ac:dyDescent="0.25">
      <c r="A35" s="29" t="s">
        <v>542</v>
      </c>
      <c r="B35" s="30" t="s">
        <v>541</v>
      </c>
      <c r="C35" s="31"/>
      <c r="D35" s="31"/>
      <c r="E35" s="71"/>
      <c r="F35" s="31"/>
      <c r="G35" s="71"/>
      <c r="H35" s="31"/>
    </row>
    <row r="36" spans="1:8" s="35" customFormat="1" ht="26.4" x14ac:dyDescent="0.25">
      <c r="A36" s="33" t="s">
        <v>48</v>
      </c>
      <c r="B36" s="34" t="s">
        <v>49</v>
      </c>
      <c r="C36" s="16">
        <f t="shared" ref="C36:F36" si="3">C37</f>
        <v>20879.8</v>
      </c>
      <c r="D36" s="16">
        <f t="shared" si="3"/>
        <v>20879.8</v>
      </c>
      <c r="E36" s="68">
        <f t="shared" si="0"/>
        <v>0</v>
      </c>
      <c r="F36" s="16">
        <f t="shared" si="3"/>
        <v>20434.599999999999</v>
      </c>
      <c r="G36" s="68">
        <f t="shared" si="1"/>
        <v>-445.20000000000073</v>
      </c>
      <c r="H36" s="16">
        <f t="shared" si="2"/>
        <v>97.867795668540879</v>
      </c>
    </row>
    <row r="37" spans="1:8" s="35" customFormat="1" ht="26.4" x14ac:dyDescent="0.25">
      <c r="A37" s="33" t="s">
        <v>50</v>
      </c>
      <c r="B37" s="36" t="s">
        <v>51</v>
      </c>
      <c r="C37" s="16">
        <f>C38+C39+C40+C41</f>
        <v>20879.8</v>
      </c>
      <c r="D37" s="16">
        <f>D38+D39+D40+D41</f>
        <v>20879.8</v>
      </c>
      <c r="E37" s="68">
        <f t="shared" si="0"/>
        <v>0</v>
      </c>
      <c r="F37" s="16">
        <f>F38+F39+F40+F41</f>
        <v>20434.599999999999</v>
      </c>
      <c r="G37" s="68">
        <f t="shared" si="1"/>
        <v>-445.20000000000073</v>
      </c>
      <c r="H37" s="16">
        <f t="shared" si="2"/>
        <v>97.867795668540879</v>
      </c>
    </row>
    <row r="38" spans="1:8" ht="66" x14ac:dyDescent="0.25">
      <c r="A38" s="37" t="s">
        <v>627</v>
      </c>
      <c r="B38" s="38" t="s">
        <v>628</v>
      </c>
      <c r="C38" s="26">
        <v>9137.9</v>
      </c>
      <c r="D38" s="26">
        <v>9137.9</v>
      </c>
      <c r="E38" s="70">
        <f t="shared" si="0"/>
        <v>0</v>
      </c>
      <c r="F38" s="26">
        <v>9301.5</v>
      </c>
      <c r="G38" s="70">
        <f t="shared" si="1"/>
        <v>163.60000000000036</v>
      </c>
      <c r="H38" s="26">
        <f t="shared" si="2"/>
        <v>101.79034570306089</v>
      </c>
    </row>
    <row r="39" spans="1:8" ht="79.2" x14ac:dyDescent="0.25">
      <c r="A39" s="37" t="s">
        <v>630</v>
      </c>
      <c r="B39" s="38" t="s">
        <v>629</v>
      </c>
      <c r="C39" s="26">
        <v>72.5</v>
      </c>
      <c r="D39" s="26">
        <v>72.5</v>
      </c>
      <c r="E39" s="70">
        <f t="shared" si="0"/>
        <v>0</v>
      </c>
      <c r="F39" s="26">
        <v>68.400000000000006</v>
      </c>
      <c r="G39" s="70">
        <f t="shared" si="1"/>
        <v>-4.0999999999999943</v>
      </c>
      <c r="H39" s="26">
        <f t="shared" si="2"/>
        <v>94.344827586206904</v>
      </c>
    </row>
    <row r="40" spans="1:8" ht="66" x14ac:dyDescent="0.25">
      <c r="A40" s="37" t="s">
        <v>631</v>
      </c>
      <c r="B40" s="38" t="s">
        <v>632</v>
      </c>
      <c r="C40" s="26">
        <v>13417.2</v>
      </c>
      <c r="D40" s="26">
        <v>13417.2</v>
      </c>
      <c r="E40" s="70">
        <f t="shared" si="0"/>
        <v>0</v>
      </c>
      <c r="F40" s="26">
        <v>12426.8</v>
      </c>
      <c r="G40" s="70">
        <f t="shared" si="1"/>
        <v>-990.40000000000146</v>
      </c>
      <c r="H40" s="26">
        <f t="shared" si="2"/>
        <v>92.61843007482932</v>
      </c>
    </row>
    <row r="41" spans="1:8" ht="66" x14ac:dyDescent="0.25">
      <c r="A41" s="37" t="s">
        <v>633</v>
      </c>
      <c r="B41" s="38" t="s">
        <v>634</v>
      </c>
      <c r="C41" s="26">
        <v>-1747.8</v>
      </c>
      <c r="D41" s="26">
        <v>-1747.8</v>
      </c>
      <c r="E41" s="70">
        <f t="shared" si="0"/>
        <v>0</v>
      </c>
      <c r="F41" s="26">
        <v>-1362.1</v>
      </c>
      <c r="G41" s="70">
        <f t="shared" si="1"/>
        <v>385.70000000000005</v>
      </c>
      <c r="H41" s="26">
        <f t="shared" si="2"/>
        <v>77.932257695388486</v>
      </c>
    </row>
    <row r="42" spans="1:8" x14ac:dyDescent="0.25">
      <c r="A42" s="14" t="s">
        <v>52</v>
      </c>
      <c r="B42" s="19" t="s">
        <v>53</v>
      </c>
      <c r="C42" s="16">
        <f>C43+C53+C57</f>
        <v>89989</v>
      </c>
      <c r="D42" s="16">
        <f>D43+D53+D57</f>
        <v>89989</v>
      </c>
      <c r="E42" s="68">
        <f t="shared" si="0"/>
        <v>0</v>
      </c>
      <c r="F42" s="16">
        <f>F43+F53+F57</f>
        <v>88474.8</v>
      </c>
      <c r="G42" s="68">
        <f t="shared" si="1"/>
        <v>-1514.1999999999971</v>
      </c>
      <c r="H42" s="16">
        <f t="shared" si="2"/>
        <v>98.317349898320899</v>
      </c>
    </row>
    <row r="43" spans="1:8" s="35" customFormat="1" x14ac:dyDescent="0.25">
      <c r="A43" s="14" t="s">
        <v>54</v>
      </c>
      <c r="B43" s="15" t="s">
        <v>55</v>
      </c>
      <c r="C43" s="16">
        <f>C44+C49</f>
        <v>77940</v>
      </c>
      <c r="D43" s="16">
        <f>D44+D49</f>
        <v>77940</v>
      </c>
      <c r="E43" s="68">
        <f t="shared" si="0"/>
        <v>0</v>
      </c>
      <c r="F43" s="16">
        <f>F44+F49</f>
        <v>76551.600000000006</v>
      </c>
      <c r="G43" s="68">
        <f t="shared" si="1"/>
        <v>-1388.3999999999942</v>
      </c>
      <c r="H43" s="16">
        <f t="shared" si="2"/>
        <v>98.21862971516552</v>
      </c>
    </row>
    <row r="44" spans="1:8" s="28" customFormat="1" ht="18.600000000000001" customHeight="1" x14ac:dyDescent="0.25">
      <c r="A44" s="39" t="s">
        <v>56</v>
      </c>
      <c r="B44" s="40" t="s">
        <v>57</v>
      </c>
      <c r="C44" s="27">
        <f>SUM(C45:C48)</f>
        <v>77940</v>
      </c>
      <c r="D44" s="27">
        <f>SUM(D45:D48)</f>
        <v>77940</v>
      </c>
      <c r="E44" s="72">
        <f t="shared" si="0"/>
        <v>0</v>
      </c>
      <c r="F44" s="27">
        <f>SUM(F45:F48)</f>
        <v>76551.600000000006</v>
      </c>
      <c r="G44" s="72">
        <f t="shared" si="1"/>
        <v>-1388.3999999999942</v>
      </c>
      <c r="H44" s="27">
        <f t="shared" si="2"/>
        <v>98.21862971516552</v>
      </c>
    </row>
    <row r="45" spans="1:8" ht="39.6" x14ac:dyDescent="0.25">
      <c r="A45" s="24" t="s">
        <v>58</v>
      </c>
      <c r="B45" s="38" t="s">
        <v>59</v>
      </c>
      <c r="C45" s="31">
        <v>77940</v>
      </c>
      <c r="D45" s="31">
        <v>77940</v>
      </c>
      <c r="E45" s="71">
        <f t="shared" si="0"/>
        <v>0</v>
      </c>
      <c r="F45" s="31">
        <v>76101.3</v>
      </c>
      <c r="G45" s="71">
        <f t="shared" si="1"/>
        <v>-1838.6999999999971</v>
      </c>
      <c r="H45" s="31">
        <f t="shared" si="2"/>
        <v>97.640877598152429</v>
      </c>
    </row>
    <row r="46" spans="1:8" ht="26.4" x14ac:dyDescent="0.25">
      <c r="A46" s="24" t="s">
        <v>60</v>
      </c>
      <c r="B46" s="38" t="s">
        <v>61</v>
      </c>
      <c r="C46" s="31"/>
      <c r="D46" s="31"/>
      <c r="E46" s="71">
        <f t="shared" si="0"/>
        <v>0</v>
      </c>
      <c r="F46" s="31">
        <v>252.6</v>
      </c>
      <c r="G46" s="71">
        <f t="shared" si="1"/>
        <v>252.6</v>
      </c>
      <c r="H46" s="31"/>
    </row>
    <row r="47" spans="1:8" ht="39.6" x14ac:dyDescent="0.25">
      <c r="A47" s="24" t="s">
        <v>62</v>
      </c>
      <c r="B47" s="38" t="s">
        <v>63</v>
      </c>
      <c r="C47" s="31"/>
      <c r="D47" s="31"/>
      <c r="E47" s="71">
        <f t="shared" si="0"/>
        <v>0</v>
      </c>
      <c r="F47" s="31">
        <v>197.7</v>
      </c>
      <c r="G47" s="71">
        <f t="shared" si="1"/>
        <v>197.7</v>
      </c>
      <c r="H47" s="31"/>
    </row>
    <row r="48" spans="1:8" ht="16.95" hidden="1" customHeight="1" x14ac:dyDescent="0.25">
      <c r="A48" s="24" t="s">
        <v>64</v>
      </c>
      <c r="B48" s="38" t="s">
        <v>65</v>
      </c>
      <c r="C48" s="31"/>
      <c r="D48" s="31"/>
      <c r="E48" s="71">
        <f t="shared" si="0"/>
        <v>0</v>
      </c>
      <c r="F48" s="31">
        <v>0</v>
      </c>
      <c r="G48" s="71">
        <f t="shared" si="1"/>
        <v>0</v>
      </c>
      <c r="H48" s="31"/>
    </row>
    <row r="49" spans="1:8" s="28" customFormat="1" ht="28.95" hidden="1" customHeight="1" x14ac:dyDescent="0.25">
      <c r="A49" s="39" t="s">
        <v>66</v>
      </c>
      <c r="B49" s="41" t="s">
        <v>67</v>
      </c>
      <c r="C49" s="23">
        <f>SUM(C50:C52)</f>
        <v>0</v>
      </c>
      <c r="D49" s="23">
        <f>SUM(D50:D52)</f>
        <v>0</v>
      </c>
      <c r="E49" s="69">
        <f t="shared" si="0"/>
        <v>0</v>
      </c>
      <c r="F49" s="23"/>
      <c r="G49" s="69">
        <f t="shared" si="1"/>
        <v>0</v>
      </c>
      <c r="H49" s="31"/>
    </row>
    <row r="50" spans="1:8" ht="43.2" hidden="1" customHeight="1" x14ac:dyDescent="0.25">
      <c r="A50" s="24" t="s">
        <v>68</v>
      </c>
      <c r="B50" s="38" t="s">
        <v>69</v>
      </c>
      <c r="C50" s="31">
        <v>0</v>
      </c>
      <c r="D50" s="31">
        <v>0</v>
      </c>
      <c r="E50" s="71">
        <f t="shared" si="0"/>
        <v>0</v>
      </c>
      <c r="F50" s="31"/>
      <c r="G50" s="71">
        <f t="shared" si="1"/>
        <v>0</v>
      </c>
      <c r="H50" s="31"/>
    </row>
    <row r="51" spans="1:8" ht="30.6" hidden="1" customHeight="1" x14ac:dyDescent="0.25">
      <c r="A51" s="24" t="s">
        <v>70</v>
      </c>
      <c r="B51" s="38" t="s">
        <v>71</v>
      </c>
      <c r="C51" s="31">
        <v>0</v>
      </c>
      <c r="D51" s="31">
        <v>0</v>
      </c>
      <c r="E51" s="71">
        <f t="shared" si="0"/>
        <v>0</v>
      </c>
      <c r="F51" s="31">
        <v>0</v>
      </c>
      <c r="G51" s="71">
        <f t="shared" si="1"/>
        <v>0</v>
      </c>
      <c r="H51" s="31"/>
    </row>
    <row r="52" spans="1:8" ht="43.95" hidden="1" customHeight="1" x14ac:dyDescent="0.25">
      <c r="A52" s="24" t="s">
        <v>72</v>
      </c>
      <c r="B52" s="38" t="s">
        <v>73</v>
      </c>
      <c r="C52" s="31"/>
      <c r="D52" s="31"/>
      <c r="E52" s="71">
        <f t="shared" si="0"/>
        <v>0</v>
      </c>
      <c r="F52" s="31"/>
      <c r="G52" s="71">
        <f t="shared" si="1"/>
        <v>0</v>
      </c>
      <c r="H52" s="31" t="e">
        <f t="shared" si="2"/>
        <v>#DIV/0!</v>
      </c>
    </row>
    <row r="53" spans="1:8" s="35" customFormat="1" ht="16.2" customHeight="1" x14ac:dyDescent="0.25">
      <c r="A53" s="14" t="s">
        <v>74</v>
      </c>
      <c r="B53" s="15" t="s">
        <v>75</v>
      </c>
      <c r="C53" s="16">
        <f>C54+C55</f>
        <v>53</v>
      </c>
      <c r="D53" s="16">
        <f>D54+D55</f>
        <v>53</v>
      </c>
      <c r="E53" s="68">
        <f t="shared" si="0"/>
        <v>0</v>
      </c>
      <c r="F53" s="16">
        <f>SUM(F54:F56)</f>
        <v>20.900000000000002</v>
      </c>
      <c r="G53" s="68">
        <f t="shared" si="1"/>
        <v>-32.099999999999994</v>
      </c>
      <c r="H53" s="44">
        <f t="shared" si="2"/>
        <v>39.433962264150949</v>
      </c>
    </row>
    <row r="54" spans="1:8" s="32" customFormat="1" ht="29.55" customHeight="1" x14ac:dyDescent="0.25">
      <c r="A54" s="24" t="s">
        <v>76</v>
      </c>
      <c r="B54" s="38" t="s">
        <v>77</v>
      </c>
      <c r="C54" s="26">
        <v>53</v>
      </c>
      <c r="D54" s="26">
        <v>53</v>
      </c>
      <c r="E54" s="70">
        <f t="shared" si="0"/>
        <v>0</v>
      </c>
      <c r="F54" s="26">
        <v>20.6</v>
      </c>
      <c r="G54" s="70">
        <f t="shared" si="1"/>
        <v>-32.4</v>
      </c>
      <c r="H54" s="26">
        <f t="shared" si="2"/>
        <v>38.867924528301891</v>
      </c>
    </row>
    <row r="55" spans="1:8" hidden="1" x14ac:dyDescent="0.25">
      <c r="A55" s="24" t="s">
        <v>78</v>
      </c>
      <c r="B55" s="38" t="s">
        <v>79</v>
      </c>
      <c r="C55" s="31"/>
      <c r="D55" s="31"/>
      <c r="E55" s="71">
        <f t="shared" si="0"/>
        <v>0</v>
      </c>
      <c r="F55" s="31">
        <v>0</v>
      </c>
      <c r="G55" s="72">
        <f t="shared" si="1"/>
        <v>0</v>
      </c>
      <c r="H55" s="31"/>
    </row>
    <row r="56" spans="1:8" ht="26.4" x14ac:dyDescent="0.25">
      <c r="A56" s="24" t="s">
        <v>80</v>
      </c>
      <c r="B56" s="38" t="s">
        <v>81</v>
      </c>
      <c r="C56" s="27"/>
      <c r="D56" s="27"/>
      <c r="E56" s="72">
        <f t="shared" si="0"/>
        <v>0</v>
      </c>
      <c r="F56" s="31">
        <v>0.3</v>
      </c>
      <c r="G56" s="72">
        <f t="shared" si="1"/>
        <v>0.3</v>
      </c>
      <c r="H56" s="31"/>
    </row>
    <row r="57" spans="1:8" s="35" customFormat="1" ht="21.6" customHeight="1" x14ac:dyDescent="0.25">
      <c r="A57" s="14" t="s">
        <v>82</v>
      </c>
      <c r="B57" s="15" t="s">
        <v>83</v>
      </c>
      <c r="C57" s="16">
        <f>C58</f>
        <v>11996</v>
      </c>
      <c r="D57" s="16">
        <f>D58</f>
        <v>11996</v>
      </c>
      <c r="E57" s="68">
        <f t="shared" si="0"/>
        <v>0</v>
      </c>
      <c r="F57" s="16">
        <f>F58+F60+F59</f>
        <v>11902.3</v>
      </c>
      <c r="G57" s="68">
        <f t="shared" si="1"/>
        <v>-93.700000000000728</v>
      </c>
      <c r="H57" s="16">
        <f>F57/D57*100</f>
        <v>99.218906302100692</v>
      </c>
    </row>
    <row r="58" spans="1:8" s="32" customFormat="1" ht="45" customHeight="1" x14ac:dyDescent="0.25">
      <c r="A58" s="24" t="s">
        <v>84</v>
      </c>
      <c r="B58" s="38" t="s">
        <v>85</v>
      </c>
      <c r="C58" s="26">
        <v>11996</v>
      </c>
      <c r="D58" s="26">
        <v>11996</v>
      </c>
      <c r="E58" s="70">
        <f t="shared" si="0"/>
        <v>0</v>
      </c>
      <c r="F58" s="26">
        <v>11939.9</v>
      </c>
      <c r="G58" s="70">
        <f t="shared" si="1"/>
        <v>-56.100000000000364</v>
      </c>
      <c r="H58" s="26">
        <f>F58/D58*100</f>
        <v>99.532344114704898</v>
      </c>
    </row>
    <row r="59" spans="1:8" s="32" customFormat="1" ht="26.4" x14ac:dyDescent="0.25">
      <c r="A59" s="24" t="s">
        <v>86</v>
      </c>
      <c r="B59" s="38" t="s">
        <v>87</v>
      </c>
      <c r="C59" s="26"/>
      <c r="D59" s="26"/>
      <c r="E59" s="70">
        <f t="shared" si="0"/>
        <v>0</v>
      </c>
      <c r="F59" s="26">
        <v>10</v>
      </c>
      <c r="G59" s="70">
        <f t="shared" si="1"/>
        <v>10</v>
      </c>
      <c r="H59" s="26"/>
    </row>
    <row r="60" spans="1:8" s="32" customFormat="1" ht="26.4" x14ac:dyDescent="0.25">
      <c r="A60" s="24" t="s">
        <v>88</v>
      </c>
      <c r="B60" s="38" t="s">
        <v>89</v>
      </c>
      <c r="C60" s="26"/>
      <c r="D60" s="26"/>
      <c r="E60" s="70">
        <f t="shared" si="0"/>
        <v>0</v>
      </c>
      <c r="F60" s="26">
        <v>-47.6</v>
      </c>
      <c r="G60" s="70">
        <f t="shared" si="1"/>
        <v>-47.6</v>
      </c>
      <c r="H60" s="26"/>
    </row>
    <row r="61" spans="1:8" s="28" customFormat="1" x14ac:dyDescent="0.25">
      <c r="A61" s="14" t="s">
        <v>90</v>
      </c>
      <c r="B61" s="19" t="s">
        <v>91</v>
      </c>
      <c r="C61" s="16">
        <f>C62+C81+C68</f>
        <v>446065.5</v>
      </c>
      <c r="D61" s="16">
        <f>D62+D81+D68</f>
        <v>446065.5</v>
      </c>
      <c r="E61" s="68">
        <f t="shared" si="0"/>
        <v>0</v>
      </c>
      <c r="F61" s="16">
        <f>F62+F81+F68</f>
        <v>443408.30000000005</v>
      </c>
      <c r="G61" s="68">
        <f t="shared" si="1"/>
        <v>-2657.1999999999534</v>
      </c>
      <c r="H61" s="16">
        <f>F61/D61*100</f>
        <v>99.404302731325345</v>
      </c>
    </row>
    <row r="62" spans="1:8" s="35" customFormat="1" x14ac:dyDescent="0.25">
      <c r="A62" s="14" t="s">
        <v>92</v>
      </c>
      <c r="B62" s="15" t="s">
        <v>93</v>
      </c>
      <c r="C62" s="16">
        <f>C63</f>
        <v>42898</v>
      </c>
      <c r="D62" s="16">
        <f>D63</f>
        <v>42898</v>
      </c>
      <c r="E62" s="68">
        <f t="shared" si="0"/>
        <v>0</v>
      </c>
      <c r="F62" s="16">
        <f>SUM(F63:F67)</f>
        <v>40379.800000000003</v>
      </c>
      <c r="G62" s="68">
        <f t="shared" si="1"/>
        <v>-2518.1999999999971</v>
      </c>
      <c r="H62" s="16">
        <f>F62/D62*100</f>
        <v>94.129796260897947</v>
      </c>
    </row>
    <row r="63" spans="1:8" ht="54" customHeight="1" x14ac:dyDescent="0.25">
      <c r="A63" s="24" t="s">
        <v>94</v>
      </c>
      <c r="B63" s="38" t="s">
        <v>95</v>
      </c>
      <c r="C63" s="26">
        <v>42898</v>
      </c>
      <c r="D63" s="26">
        <v>42898</v>
      </c>
      <c r="E63" s="70">
        <f t="shared" si="0"/>
        <v>0</v>
      </c>
      <c r="F63" s="26">
        <v>39841.4</v>
      </c>
      <c r="G63" s="70">
        <f t="shared" si="1"/>
        <v>-3056.5999999999985</v>
      </c>
      <c r="H63" s="26">
        <f>F63/D63*100</f>
        <v>92.874726094456619</v>
      </c>
    </row>
    <row r="64" spans="1:8" ht="40.950000000000003" customHeight="1" x14ac:dyDescent="0.25">
      <c r="A64" s="24" t="s">
        <v>96</v>
      </c>
      <c r="B64" s="38" t="s">
        <v>97</v>
      </c>
      <c r="C64" s="26"/>
      <c r="D64" s="26"/>
      <c r="E64" s="70">
        <f t="shared" si="0"/>
        <v>0</v>
      </c>
      <c r="F64" s="26">
        <v>538.4</v>
      </c>
      <c r="G64" s="70">
        <f t="shared" si="1"/>
        <v>538.4</v>
      </c>
      <c r="H64" s="26"/>
    </row>
    <row r="65" spans="1:8" ht="41.55" hidden="1" customHeight="1" x14ac:dyDescent="0.25">
      <c r="A65" s="24" t="s">
        <v>98</v>
      </c>
      <c r="B65" s="38" t="s">
        <v>99</v>
      </c>
      <c r="C65" s="26"/>
      <c r="D65" s="26"/>
      <c r="E65" s="70">
        <f t="shared" si="0"/>
        <v>0</v>
      </c>
      <c r="F65" s="26"/>
      <c r="G65" s="70">
        <f t="shared" si="1"/>
        <v>0</v>
      </c>
      <c r="H65" s="26"/>
    </row>
    <row r="66" spans="1:8" ht="52.8" hidden="1" x14ac:dyDescent="0.25">
      <c r="A66" s="24" t="s">
        <v>100</v>
      </c>
      <c r="B66" s="38" t="s">
        <v>101</v>
      </c>
      <c r="C66" s="26"/>
      <c r="D66" s="26"/>
      <c r="E66" s="70">
        <f t="shared" si="0"/>
        <v>0</v>
      </c>
      <c r="F66" s="26"/>
      <c r="G66" s="70">
        <f t="shared" si="1"/>
        <v>0</v>
      </c>
      <c r="H66" s="26"/>
    </row>
    <row r="67" spans="1:8" ht="29.55" hidden="1" customHeight="1" x14ac:dyDescent="0.25">
      <c r="A67" s="24" t="s">
        <v>102</v>
      </c>
      <c r="B67" s="38" t="s">
        <v>103</v>
      </c>
      <c r="C67" s="26"/>
      <c r="D67" s="26"/>
      <c r="E67" s="70">
        <f t="shared" si="0"/>
        <v>0</v>
      </c>
      <c r="F67" s="26">
        <v>0</v>
      </c>
      <c r="G67" s="70">
        <f t="shared" si="1"/>
        <v>0</v>
      </c>
      <c r="H67" s="26"/>
    </row>
    <row r="68" spans="1:8" s="35" customFormat="1" x14ac:dyDescent="0.25">
      <c r="A68" s="42" t="s">
        <v>104</v>
      </c>
      <c r="B68" s="43" t="s">
        <v>105</v>
      </c>
      <c r="C68" s="44">
        <f>C69+C75</f>
        <v>160880.29999999999</v>
      </c>
      <c r="D68" s="44">
        <f>D69+D75</f>
        <v>160880.29999999999</v>
      </c>
      <c r="E68" s="73">
        <f t="shared" si="0"/>
        <v>0</v>
      </c>
      <c r="F68" s="44">
        <f>F69+F75</f>
        <v>162873.4</v>
      </c>
      <c r="G68" s="73">
        <f t="shared" si="1"/>
        <v>1993.1000000000058</v>
      </c>
      <c r="H68" s="44">
        <f>F68/D68*100</f>
        <v>101.23887138450141</v>
      </c>
    </row>
    <row r="69" spans="1:8" s="28" customFormat="1" x14ac:dyDescent="0.25">
      <c r="A69" s="39" t="s">
        <v>106</v>
      </c>
      <c r="B69" s="41" t="s">
        <v>107</v>
      </c>
      <c r="C69" s="23">
        <f>SUM(C70:C73)</f>
        <v>34521.9</v>
      </c>
      <c r="D69" s="23">
        <f>SUM(D70:D73)</f>
        <v>34521.9</v>
      </c>
      <c r="E69" s="69">
        <f t="shared" si="0"/>
        <v>0</v>
      </c>
      <c r="F69" s="23">
        <f>SUM(F70:F74)</f>
        <v>35183.200000000004</v>
      </c>
      <c r="G69" s="69">
        <f t="shared" si="1"/>
        <v>661.30000000000291</v>
      </c>
      <c r="H69" s="23">
        <f>F69/D69*100</f>
        <v>101.91559560742603</v>
      </c>
    </row>
    <row r="70" spans="1:8" ht="30.6" customHeight="1" x14ac:dyDescent="0.25">
      <c r="A70" s="24" t="s">
        <v>108</v>
      </c>
      <c r="B70" s="38" t="s">
        <v>109</v>
      </c>
      <c r="C70" s="26">
        <v>34521.9</v>
      </c>
      <c r="D70" s="26">
        <v>34521.9</v>
      </c>
      <c r="E70" s="70">
        <f t="shared" si="0"/>
        <v>0</v>
      </c>
      <c r="F70" s="26">
        <v>34785.599999999999</v>
      </c>
      <c r="G70" s="70">
        <f t="shared" si="1"/>
        <v>263.69999999999709</v>
      </c>
      <c r="H70" s="26">
        <f>F70/D70*100</f>
        <v>100.76386293917774</v>
      </c>
    </row>
    <row r="71" spans="1:8" ht="16.95" customHeight="1" x14ac:dyDescent="0.25">
      <c r="A71" s="24" t="s">
        <v>110</v>
      </c>
      <c r="B71" s="38" t="s">
        <v>111</v>
      </c>
      <c r="C71" s="26"/>
      <c r="D71" s="26"/>
      <c r="E71" s="70">
        <f t="shared" si="0"/>
        <v>0</v>
      </c>
      <c r="F71" s="26">
        <v>388.3</v>
      </c>
      <c r="G71" s="70">
        <f t="shared" si="1"/>
        <v>388.3</v>
      </c>
      <c r="H71" s="26"/>
    </row>
    <row r="72" spans="1:8" hidden="1" x14ac:dyDescent="0.25">
      <c r="A72" s="24" t="s">
        <v>112</v>
      </c>
      <c r="B72" s="38" t="s">
        <v>113</v>
      </c>
      <c r="C72" s="26"/>
      <c r="D72" s="26"/>
      <c r="E72" s="70">
        <f t="shared" si="0"/>
        <v>0</v>
      </c>
      <c r="F72" s="26"/>
      <c r="G72" s="70">
        <f t="shared" si="1"/>
        <v>0</v>
      </c>
      <c r="H72" s="26"/>
    </row>
    <row r="73" spans="1:8" ht="31.2" customHeight="1" x14ac:dyDescent="0.25">
      <c r="A73" s="24" t="s">
        <v>114</v>
      </c>
      <c r="B73" s="38" t="s">
        <v>115</v>
      </c>
      <c r="C73" s="26"/>
      <c r="D73" s="26"/>
      <c r="E73" s="70">
        <f t="shared" si="0"/>
        <v>0</v>
      </c>
      <c r="F73" s="26">
        <v>9.3000000000000007</v>
      </c>
      <c r="G73" s="70">
        <f t="shared" si="1"/>
        <v>9.3000000000000007</v>
      </c>
      <c r="H73" s="26"/>
    </row>
    <row r="74" spans="1:8" ht="24" hidden="1" customHeight="1" x14ac:dyDescent="0.25">
      <c r="A74" s="24" t="s">
        <v>116</v>
      </c>
      <c r="B74" s="38" t="s">
        <v>117</v>
      </c>
      <c r="C74" s="26"/>
      <c r="D74" s="26"/>
      <c r="E74" s="70">
        <f t="shared" si="0"/>
        <v>0</v>
      </c>
      <c r="F74" s="26"/>
      <c r="G74" s="70">
        <f t="shared" si="1"/>
        <v>0</v>
      </c>
      <c r="H74" s="26"/>
    </row>
    <row r="75" spans="1:8" s="28" customFormat="1" x14ac:dyDescent="0.25">
      <c r="A75" s="39" t="s">
        <v>118</v>
      </c>
      <c r="B75" s="41" t="s">
        <v>119</v>
      </c>
      <c r="C75" s="27">
        <f>SUM(C76:C80)</f>
        <v>126358.39999999999</v>
      </c>
      <c r="D75" s="27">
        <f>SUM(D76:D80)</f>
        <v>126358.39999999999</v>
      </c>
      <c r="E75" s="72">
        <f t="shared" si="0"/>
        <v>0</v>
      </c>
      <c r="F75" s="27">
        <f>SUM(F76:F80)</f>
        <v>127690.2</v>
      </c>
      <c r="G75" s="72">
        <f t="shared" si="1"/>
        <v>1331.8000000000029</v>
      </c>
      <c r="H75" s="27">
        <f>F75/D75*100</f>
        <v>101.05398612201483</v>
      </c>
    </row>
    <row r="76" spans="1:8" ht="30.6" customHeight="1" x14ac:dyDescent="0.25">
      <c r="A76" s="24" t="s">
        <v>120</v>
      </c>
      <c r="B76" s="38" t="s">
        <v>121</v>
      </c>
      <c r="C76" s="31">
        <v>126358.39999999999</v>
      </c>
      <c r="D76" s="31">
        <v>126358.39999999999</v>
      </c>
      <c r="E76" s="71">
        <f t="shared" si="0"/>
        <v>0</v>
      </c>
      <c r="F76" s="31">
        <v>125602.5</v>
      </c>
      <c r="G76" s="71">
        <f t="shared" si="1"/>
        <v>-755.89999999999418</v>
      </c>
      <c r="H76" s="31">
        <f>F76/D76*100</f>
        <v>99.401780965887511</v>
      </c>
    </row>
    <row r="77" spans="1:8" x14ac:dyDescent="0.25">
      <c r="A77" s="24" t="s">
        <v>122</v>
      </c>
      <c r="B77" s="38" t="s">
        <v>123</v>
      </c>
      <c r="C77" s="31"/>
      <c r="D77" s="31"/>
      <c r="E77" s="71">
        <f t="shared" si="0"/>
        <v>0</v>
      </c>
      <c r="F77" s="31">
        <v>2087.6999999999998</v>
      </c>
      <c r="G77" s="71">
        <f t="shared" si="1"/>
        <v>2087.6999999999998</v>
      </c>
      <c r="H77" s="31"/>
    </row>
    <row r="78" spans="1:8" hidden="1" x14ac:dyDescent="0.25">
      <c r="A78" s="24" t="s">
        <v>124</v>
      </c>
      <c r="B78" s="38" t="s">
        <v>125</v>
      </c>
      <c r="C78" s="31"/>
      <c r="D78" s="31"/>
      <c r="E78" s="71">
        <f t="shared" si="0"/>
        <v>0</v>
      </c>
      <c r="F78" s="31"/>
      <c r="G78" s="71">
        <f t="shared" si="1"/>
        <v>0</v>
      </c>
      <c r="H78" s="31"/>
    </row>
    <row r="79" spans="1:8" ht="26.4" hidden="1" x14ac:dyDescent="0.25">
      <c r="A79" s="24" t="s">
        <v>126</v>
      </c>
      <c r="B79" s="38" t="s">
        <v>127</v>
      </c>
      <c r="C79" s="31"/>
      <c r="D79" s="31"/>
      <c r="E79" s="71">
        <f t="shared" si="0"/>
        <v>0</v>
      </c>
      <c r="F79" s="31"/>
      <c r="G79" s="71">
        <f t="shared" si="1"/>
        <v>0</v>
      </c>
      <c r="H79" s="31"/>
    </row>
    <row r="80" spans="1:8" hidden="1" x14ac:dyDescent="0.25">
      <c r="A80" s="24" t="s">
        <v>128</v>
      </c>
      <c r="B80" s="38" t="s">
        <v>117</v>
      </c>
      <c r="C80" s="31"/>
      <c r="D80" s="31"/>
      <c r="E80" s="71">
        <f t="shared" ref="E80:E144" si="4">D80-C80</f>
        <v>0</v>
      </c>
      <c r="F80" s="31">
        <v>0</v>
      </c>
      <c r="G80" s="71">
        <f t="shared" ref="G80:G144" si="5">F80-D80</f>
        <v>0</v>
      </c>
      <c r="H80" s="31"/>
    </row>
    <row r="81" spans="1:8" s="35" customFormat="1" x14ac:dyDescent="0.25">
      <c r="A81" s="42" t="s">
        <v>129</v>
      </c>
      <c r="B81" s="43" t="s">
        <v>130</v>
      </c>
      <c r="C81" s="16">
        <f>C82+C88</f>
        <v>242287.2</v>
      </c>
      <c r="D81" s="16">
        <f>D82+D88</f>
        <v>242287.2</v>
      </c>
      <c r="E81" s="68">
        <f t="shared" si="4"/>
        <v>0</v>
      </c>
      <c r="F81" s="16">
        <f>F82+F88</f>
        <v>240155.1</v>
      </c>
      <c r="G81" s="68">
        <f t="shared" si="5"/>
        <v>-2132.1000000000058</v>
      </c>
      <c r="H81" s="16">
        <f>F81/D81*100</f>
        <v>99.12001129238358</v>
      </c>
    </row>
    <row r="82" spans="1:8" s="28" customFormat="1" x14ac:dyDescent="0.25">
      <c r="A82" s="39" t="s">
        <v>131</v>
      </c>
      <c r="B82" s="40" t="s">
        <v>132</v>
      </c>
      <c r="C82" s="27">
        <f>C83</f>
        <v>219776.2</v>
      </c>
      <c r="D82" s="27">
        <f>D83</f>
        <v>219776.2</v>
      </c>
      <c r="E82" s="72">
        <f t="shared" si="4"/>
        <v>0</v>
      </c>
      <c r="F82" s="27">
        <f>SUM(F83:F87)</f>
        <v>216186.5</v>
      </c>
      <c r="G82" s="72">
        <f t="shared" si="5"/>
        <v>-3589.7000000000116</v>
      </c>
      <c r="H82" s="27">
        <f>F82/D82*100</f>
        <v>98.366656626149691</v>
      </c>
    </row>
    <row r="83" spans="1:8" ht="39.6" x14ac:dyDescent="0.25">
      <c r="A83" s="24" t="s">
        <v>133</v>
      </c>
      <c r="B83" s="38" t="s">
        <v>134</v>
      </c>
      <c r="C83" s="26">
        <v>219776.2</v>
      </c>
      <c r="D83" s="26">
        <v>219776.2</v>
      </c>
      <c r="E83" s="70">
        <f t="shared" si="4"/>
        <v>0</v>
      </c>
      <c r="F83" s="26">
        <v>215902.3</v>
      </c>
      <c r="G83" s="70">
        <f t="shared" si="5"/>
        <v>-3873.9000000000233</v>
      </c>
      <c r="H83" s="26">
        <f>F83/D83*100</f>
        <v>98.237343261008235</v>
      </c>
    </row>
    <row r="84" spans="1:8" ht="26.4" x14ac:dyDescent="0.25">
      <c r="A84" s="24" t="s">
        <v>135</v>
      </c>
      <c r="B84" s="38" t="s">
        <v>136</v>
      </c>
      <c r="C84" s="26"/>
      <c r="D84" s="26"/>
      <c r="E84" s="70">
        <f t="shared" si="4"/>
        <v>0</v>
      </c>
      <c r="F84" s="26">
        <v>242.1</v>
      </c>
      <c r="G84" s="70">
        <f t="shared" si="5"/>
        <v>242.1</v>
      </c>
      <c r="H84" s="26"/>
    </row>
    <row r="85" spans="1:8" ht="26.4" hidden="1" x14ac:dyDescent="0.25">
      <c r="A85" s="24" t="s">
        <v>137</v>
      </c>
      <c r="B85" s="38" t="s">
        <v>138</v>
      </c>
      <c r="C85" s="26">
        <v>0</v>
      </c>
      <c r="D85" s="26">
        <v>0</v>
      </c>
      <c r="E85" s="70">
        <f t="shared" si="4"/>
        <v>0</v>
      </c>
      <c r="F85" s="26">
        <v>0</v>
      </c>
      <c r="G85" s="70">
        <f t="shared" si="5"/>
        <v>0</v>
      </c>
      <c r="H85" s="26"/>
    </row>
    <row r="86" spans="1:8" ht="39.6" x14ac:dyDescent="0.25">
      <c r="A86" s="24" t="s">
        <v>139</v>
      </c>
      <c r="B86" s="38" t="s">
        <v>140</v>
      </c>
      <c r="C86" s="26"/>
      <c r="D86" s="26"/>
      <c r="E86" s="70">
        <f t="shared" si="4"/>
        <v>0</v>
      </c>
      <c r="F86" s="26">
        <v>42.1</v>
      </c>
      <c r="G86" s="70">
        <f t="shared" si="5"/>
        <v>42.1</v>
      </c>
      <c r="H86" s="26"/>
    </row>
    <row r="87" spans="1:8" ht="26.4" hidden="1" x14ac:dyDescent="0.25">
      <c r="A87" s="24" t="s">
        <v>141</v>
      </c>
      <c r="B87" s="38" t="s">
        <v>142</v>
      </c>
      <c r="C87" s="26"/>
      <c r="D87" s="26"/>
      <c r="E87" s="70">
        <f t="shared" si="4"/>
        <v>0</v>
      </c>
      <c r="F87" s="26">
        <v>0</v>
      </c>
      <c r="G87" s="70">
        <f t="shared" si="5"/>
        <v>0</v>
      </c>
      <c r="H87" s="26"/>
    </row>
    <row r="88" spans="1:8" s="28" customFormat="1" x14ac:dyDescent="0.25">
      <c r="A88" s="39" t="s">
        <v>143</v>
      </c>
      <c r="B88" s="40" t="s">
        <v>144</v>
      </c>
      <c r="C88" s="27">
        <f>C89</f>
        <v>22511</v>
      </c>
      <c r="D88" s="27">
        <f>D89</f>
        <v>22511</v>
      </c>
      <c r="E88" s="72">
        <f t="shared" si="4"/>
        <v>0</v>
      </c>
      <c r="F88" s="27">
        <f>F89+F90+F91</f>
        <v>23968.6</v>
      </c>
      <c r="G88" s="72">
        <f t="shared" si="5"/>
        <v>1457.5999999999985</v>
      </c>
      <c r="H88" s="27">
        <f t="shared" ref="H88:H152" si="6">F88/D88*100</f>
        <v>106.4750566389765</v>
      </c>
    </row>
    <row r="89" spans="1:8" s="28" customFormat="1" ht="39.6" x14ac:dyDescent="0.25">
      <c r="A89" s="24" t="s">
        <v>145</v>
      </c>
      <c r="B89" s="38" t="s">
        <v>146</v>
      </c>
      <c r="C89" s="26">
        <v>22511</v>
      </c>
      <c r="D89" s="26">
        <v>22511</v>
      </c>
      <c r="E89" s="70">
        <f t="shared" si="4"/>
        <v>0</v>
      </c>
      <c r="F89" s="26">
        <v>23386.5</v>
      </c>
      <c r="G89" s="70">
        <f t="shared" si="5"/>
        <v>875.5</v>
      </c>
      <c r="H89" s="31">
        <f t="shared" si="6"/>
        <v>103.8892097196926</v>
      </c>
    </row>
    <row r="90" spans="1:8" s="28" customFormat="1" ht="26.4" x14ac:dyDescent="0.25">
      <c r="A90" s="24" t="s">
        <v>147</v>
      </c>
      <c r="B90" s="38" t="s">
        <v>148</v>
      </c>
      <c r="C90" s="31"/>
      <c r="D90" s="31"/>
      <c r="E90" s="71">
        <f t="shared" si="4"/>
        <v>0</v>
      </c>
      <c r="F90" s="31">
        <v>582.5</v>
      </c>
      <c r="G90" s="71">
        <f t="shared" si="5"/>
        <v>582.5</v>
      </c>
      <c r="H90" s="31"/>
    </row>
    <row r="91" spans="1:8" s="28" customFormat="1" ht="39.6" x14ac:dyDescent="0.25">
      <c r="A91" s="24" t="s">
        <v>149</v>
      </c>
      <c r="B91" s="38" t="s">
        <v>150</v>
      </c>
      <c r="C91" s="31"/>
      <c r="D91" s="31"/>
      <c r="E91" s="71">
        <f t="shared" si="4"/>
        <v>0</v>
      </c>
      <c r="F91" s="31">
        <v>-0.4</v>
      </c>
      <c r="G91" s="71">
        <f t="shared" si="5"/>
        <v>-0.4</v>
      </c>
      <c r="H91" s="31"/>
    </row>
    <row r="92" spans="1:8" ht="30.6" hidden="1" customHeight="1" x14ac:dyDescent="0.25">
      <c r="A92" s="24" t="s">
        <v>151</v>
      </c>
      <c r="B92" s="38" t="s">
        <v>152</v>
      </c>
      <c r="C92" s="26">
        <v>0</v>
      </c>
      <c r="D92" s="26">
        <v>0</v>
      </c>
      <c r="E92" s="70">
        <f t="shared" si="4"/>
        <v>0</v>
      </c>
      <c r="F92" s="26">
        <v>0</v>
      </c>
      <c r="G92" s="70">
        <f t="shared" si="5"/>
        <v>0</v>
      </c>
      <c r="H92" s="31"/>
    </row>
    <row r="93" spans="1:8" x14ac:dyDescent="0.25">
      <c r="A93" s="14" t="s">
        <v>153</v>
      </c>
      <c r="B93" s="19" t="s">
        <v>154</v>
      </c>
      <c r="C93" s="16">
        <f>C94+C96</f>
        <v>23682.799999999999</v>
      </c>
      <c r="D93" s="16">
        <f>D94+D96</f>
        <v>23667.8</v>
      </c>
      <c r="E93" s="68">
        <f t="shared" si="4"/>
        <v>-15</v>
      </c>
      <c r="F93" s="16">
        <f>F94+F96</f>
        <v>25346.5</v>
      </c>
      <c r="G93" s="68">
        <f t="shared" si="5"/>
        <v>1678.7000000000007</v>
      </c>
      <c r="H93" s="16">
        <f t="shared" si="6"/>
        <v>107.09275893830437</v>
      </c>
    </row>
    <row r="94" spans="1:8" s="35" customFormat="1" ht="28.95" customHeight="1" x14ac:dyDescent="0.25">
      <c r="A94" s="14" t="s">
        <v>155</v>
      </c>
      <c r="B94" s="19" t="s">
        <v>156</v>
      </c>
      <c r="C94" s="44">
        <f>C95</f>
        <v>23410</v>
      </c>
      <c r="D94" s="44">
        <f>D95</f>
        <v>23410</v>
      </c>
      <c r="E94" s="73">
        <f t="shared" si="4"/>
        <v>0</v>
      </c>
      <c r="F94" s="44">
        <f>F95</f>
        <v>25031.7</v>
      </c>
      <c r="G94" s="73">
        <f t="shared" si="5"/>
        <v>1621.7000000000007</v>
      </c>
      <c r="H94" s="44">
        <f t="shared" si="6"/>
        <v>106.92738146091413</v>
      </c>
    </row>
    <row r="95" spans="1:8" ht="52.8" x14ac:dyDescent="0.25">
      <c r="A95" s="24" t="s">
        <v>157</v>
      </c>
      <c r="B95" s="38" t="s">
        <v>158</v>
      </c>
      <c r="C95" s="26">
        <v>23410</v>
      </c>
      <c r="D95" s="26">
        <v>23410</v>
      </c>
      <c r="E95" s="70">
        <f t="shared" si="4"/>
        <v>0</v>
      </c>
      <c r="F95" s="26">
        <v>25031.7</v>
      </c>
      <c r="G95" s="70">
        <f t="shared" si="5"/>
        <v>1621.7000000000007</v>
      </c>
      <c r="H95" s="26">
        <f t="shared" si="6"/>
        <v>106.92738146091413</v>
      </c>
    </row>
    <row r="96" spans="1:8" s="35" customFormat="1" ht="30" customHeight="1" x14ac:dyDescent="0.25">
      <c r="A96" s="14" t="s">
        <v>159</v>
      </c>
      <c r="B96" s="15" t="s">
        <v>160</v>
      </c>
      <c r="C96" s="16">
        <f>C99+C100+C102+C98+C97</f>
        <v>272.8</v>
      </c>
      <c r="D96" s="16">
        <f>D99+D100+D102+D98+D97</f>
        <v>257.8</v>
      </c>
      <c r="E96" s="68">
        <f t="shared" si="4"/>
        <v>-15</v>
      </c>
      <c r="F96" s="16">
        <f>F99+F100+F102+F98+F97</f>
        <v>314.8</v>
      </c>
      <c r="G96" s="68">
        <f t="shared" si="5"/>
        <v>57</v>
      </c>
      <c r="H96" s="16">
        <f t="shared" si="6"/>
        <v>122.11016291698991</v>
      </c>
    </row>
    <row r="97" spans="1:8" ht="52.8" hidden="1" x14ac:dyDescent="0.25">
      <c r="A97" s="24" t="s">
        <v>161</v>
      </c>
      <c r="B97" s="25" t="s">
        <v>162</v>
      </c>
      <c r="C97" s="27"/>
      <c r="D97" s="27"/>
      <c r="E97" s="72">
        <f t="shared" si="4"/>
        <v>0</v>
      </c>
      <c r="F97" s="27"/>
      <c r="G97" s="72">
        <f t="shared" si="5"/>
        <v>0</v>
      </c>
      <c r="H97" s="27" t="e">
        <f t="shared" si="6"/>
        <v>#DIV/0!</v>
      </c>
    </row>
    <row r="98" spans="1:8" ht="66" hidden="1" x14ac:dyDescent="0.25">
      <c r="A98" s="24" t="s">
        <v>163</v>
      </c>
      <c r="B98" s="25" t="s">
        <v>164</v>
      </c>
      <c r="C98" s="27">
        <v>0</v>
      </c>
      <c r="D98" s="27">
        <v>0</v>
      </c>
      <c r="E98" s="72">
        <f t="shared" si="4"/>
        <v>0</v>
      </c>
      <c r="F98" s="27">
        <v>0</v>
      </c>
      <c r="G98" s="72">
        <f t="shared" si="5"/>
        <v>0</v>
      </c>
      <c r="H98" s="27"/>
    </row>
    <row r="99" spans="1:8" ht="39.6" hidden="1" x14ac:dyDescent="0.25">
      <c r="A99" s="24" t="s">
        <v>165</v>
      </c>
      <c r="B99" s="25" t="s">
        <v>166</v>
      </c>
      <c r="C99" s="26">
        <v>0</v>
      </c>
      <c r="D99" s="26">
        <v>0</v>
      </c>
      <c r="E99" s="70">
        <f t="shared" si="4"/>
        <v>0</v>
      </c>
      <c r="F99" s="26">
        <v>0</v>
      </c>
      <c r="G99" s="70">
        <f t="shared" si="5"/>
        <v>0</v>
      </c>
      <c r="H99" s="26" t="e">
        <f t="shared" si="6"/>
        <v>#DIV/0!</v>
      </c>
    </row>
    <row r="100" spans="1:8" ht="18" customHeight="1" x14ac:dyDescent="0.25">
      <c r="A100" s="21" t="s">
        <v>548</v>
      </c>
      <c r="B100" s="22" t="s">
        <v>547</v>
      </c>
      <c r="C100" s="23">
        <f>C101</f>
        <v>140</v>
      </c>
      <c r="D100" s="23">
        <f t="shared" ref="D100:F100" si="7">D101</f>
        <v>125</v>
      </c>
      <c r="E100" s="23">
        <f t="shared" si="7"/>
        <v>-15</v>
      </c>
      <c r="F100" s="23">
        <f t="shared" si="7"/>
        <v>190</v>
      </c>
      <c r="G100" s="69"/>
      <c r="H100" s="23">
        <f t="shared" si="6"/>
        <v>152</v>
      </c>
    </row>
    <row r="101" spans="1:8" ht="44.55" customHeight="1" x14ac:dyDescent="0.25">
      <c r="A101" s="24" t="s">
        <v>167</v>
      </c>
      <c r="B101" s="25" t="s">
        <v>168</v>
      </c>
      <c r="C101" s="26">
        <v>140</v>
      </c>
      <c r="D101" s="26">
        <v>125</v>
      </c>
      <c r="E101" s="70">
        <f t="shared" si="4"/>
        <v>-15</v>
      </c>
      <c r="F101" s="26">
        <v>190</v>
      </c>
      <c r="G101" s="70">
        <f t="shared" si="5"/>
        <v>65</v>
      </c>
      <c r="H101" s="26">
        <f t="shared" si="6"/>
        <v>152</v>
      </c>
    </row>
    <row r="102" spans="1:8" s="28" customFormat="1" ht="39.6" x14ac:dyDescent="0.25">
      <c r="A102" s="39" t="s">
        <v>169</v>
      </c>
      <c r="B102" s="40" t="s">
        <v>170</v>
      </c>
      <c r="C102" s="27">
        <f>C103</f>
        <v>132.80000000000001</v>
      </c>
      <c r="D102" s="27">
        <f>D103</f>
        <v>132.80000000000001</v>
      </c>
      <c r="E102" s="72">
        <f t="shared" si="4"/>
        <v>0</v>
      </c>
      <c r="F102" s="27">
        <f>F103</f>
        <v>124.8</v>
      </c>
      <c r="G102" s="72">
        <f t="shared" si="5"/>
        <v>-8.0000000000000142</v>
      </c>
      <c r="H102" s="27">
        <f t="shared" si="6"/>
        <v>93.97590361445782</v>
      </c>
    </row>
    <row r="103" spans="1:8" ht="69.599999999999994" customHeight="1" x14ac:dyDescent="0.25">
      <c r="A103" s="24" t="s">
        <v>171</v>
      </c>
      <c r="B103" s="25" t="s">
        <v>172</v>
      </c>
      <c r="C103" s="26">
        <v>132.80000000000001</v>
      </c>
      <c r="D103" s="26">
        <v>132.80000000000001</v>
      </c>
      <c r="E103" s="70">
        <f t="shared" si="4"/>
        <v>0</v>
      </c>
      <c r="F103" s="26">
        <v>124.8</v>
      </c>
      <c r="G103" s="70">
        <f t="shared" si="5"/>
        <v>-8.0000000000000142</v>
      </c>
      <c r="H103" s="26">
        <f t="shared" si="6"/>
        <v>93.97590361445782</v>
      </c>
    </row>
    <row r="104" spans="1:8" ht="26.4" hidden="1" x14ac:dyDescent="0.25">
      <c r="A104" s="14" t="s">
        <v>173</v>
      </c>
      <c r="B104" s="19" t="s">
        <v>174</v>
      </c>
      <c r="C104" s="16">
        <f>C105+C107+C111</f>
        <v>0</v>
      </c>
      <c r="D104" s="16">
        <f>D105+D107+D111</f>
        <v>0</v>
      </c>
      <c r="E104" s="68">
        <f t="shared" si="4"/>
        <v>0</v>
      </c>
      <c r="F104" s="16">
        <f>F105+F107+F111</f>
        <v>0</v>
      </c>
      <c r="G104" s="68">
        <f t="shared" si="5"/>
        <v>0</v>
      </c>
      <c r="H104" s="16" t="e">
        <f t="shared" si="6"/>
        <v>#DIV/0!</v>
      </c>
    </row>
    <row r="105" spans="1:8" s="32" customFormat="1" ht="26.4" hidden="1" x14ac:dyDescent="0.25">
      <c r="A105" s="21" t="s">
        <v>175</v>
      </c>
      <c r="B105" s="22" t="s">
        <v>176</v>
      </c>
      <c r="C105" s="23"/>
      <c r="D105" s="23"/>
      <c r="E105" s="69">
        <f t="shared" si="4"/>
        <v>0</v>
      </c>
      <c r="F105" s="23"/>
      <c r="G105" s="69">
        <f t="shared" si="5"/>
        <v>0</v>
      </c>
      <c r="H105" s="23" t="e">
        <f t="shared" si="6"/>
        <v>#DIV/0!</v>
      </c>
    </row>
    <row r="106" spans="1:8" ht="26.4" hidden="1" x14ac:dyDescent="0.25">
      <c r="A106" s="21" t="s">
        <v>177</v>
      </c>
      <c r="B106" s="30" t="s">
        <v>178</v>
      </c>
      <c r="C106" s="23"/>
      <c r="D106" s="23"/>
      <c r="E106" s="69">
        <f t="shared" si="4"/>
        <v>0</v>
      </c>
      <c r="F106" s="23"/>
      <c r="G106" s="69">
        <f t="shared" si="5"/>
        <v>0</v>
      </c>
      <c r="H106" s="23" t="e">
        <f t="shared" si="6"/>
        <v>#DIV/0!</v>
      </c>
    </row>
    <row r="107" spans="1:8" hidden="1" x14ac:dyDescent="0.25">
      <c r="A107" s="39" t="s">
        <v>179</v>
      </c>
      <c r="B107" s="40" t="s">
        <v>180</v>
      </c>
      <c r="C107" s="27">
        <f>C108+C109</f>
        <v>0</v>
      </c>
      <c r="D107" s="27">
        <f>D108+D109</f>
        <v>0</v>
      </c>
      <c r="E107" s="72">
        <f t="shared" si="4"/>
        <v>0</v>
      </c>
      <c r="F107" s="27">
        <f>F108+F109</f>
        <v>0</v>
      </c>
      <c r="G107" s="72">
        <f t="shared" si="5"/>
        <v>0</v>
      </c>
      <c r="H107" s="27" t="e">
        <f t="shared" si="6"/>
        <v>#DIV/0!</v>
      </c>
    </row>
    <row r="108" spans="1:8" hidden="1" x14ac:dyDescent="0.25">
      <c r="A108" s="24" t="s">
        <v>181</v>
      </c>
      <c r="B108" s="25" t="s">
        <v>182</v>
      </c>
      <c r="C108" s="26"/>
      <c r="D108" s="26"/>
      <c r="E108" s="70">
        <f t="shared" si="4"/>
        <v>0</v>
      </c>
      <c r="F108" s="26"/>
      <c r="G108" s="70">
        <f t="shared" si="5"/>
        <v>0</v>
      </c>
      <c r="H108" s="26" t="e">
        <f t="shared" si="6"/>
        <v>#DIV/0!</v>
      </c>
    </row>
    <row r="109" spans="1:8" ht="26.4" hidden="1" x14ac:dyDescent="0.25">
      <c r="A109" s="24" t="s">
        <v>183</v>
      </c>
      <c r="B109" s="25" t="s">
        <v>184</v>
      </c>
      <c r="C109" s="26">
        <f>C110</f>
        <v>0</v>
      </c>
      <c r="D109" s="26">
        <f>D110</f>
        <v>0</v>
      </c>
      <c r="E109" s="70">
        <f t="shared" si="4"/>
        <v>0</v>
      </c>
      <c r="F109" s="26">
        <f>F110</f>
        <v>0</v>
      </c>
      <c r="G109" s="70">
        <f t="shared" si="5"/>
        <v>0</v>
      </c>
      <c r="H109" s="26" t="e">
        <f t="shared" si="6"/>
        <v>#DIV/0!</v>
      </c>
    </row>
    <row r="110" spans="1:8" ht="39.6" hidden="1" x14ac:dyDescent="0.25">
      <c r="A110" s="24" t="s">
        <v>185</v>
      </c>
      <c r="B110" s="25" t="s">
        <v>186</v>
      </c>
      <c r="C110" s="26">
        <v>0</v>
      </c>
      <c r="D110" s="26">
        <v>0</v>
      </c>
      <c r="E110" s="70">
        <f t="shared" si="4"/>
        <v>0</v>
      </c>
      <c r="F110" s="26">
        <v>0</v>
      </c>
      <c r="G110" s="70">
        <f t="shared" si="5"/>
        <v>0</v>
      </c>
      <c r="H110" s="26" t="e">
        <f t="shared" si="6"/>
        <v>#DIV/0!</v>
      </c>
    </row>
    <row r="111" spans="1:8" hidden="1" x14ac:dyDescent="0.25">
      <c r="A111" s="39" t="s">
        <v>187</v>
      </c>
      <c r="B111" s="40" t="s">
        <v>188</v>
      </c>
      <c r="C111" s="27">
        <f>C112+C114+C116</f>
        <v>0</v>
      </c>
      <c r="D111" s="27">
        <f>D112+D114+D116</f>
        <v>0</v>
      </c>
      <c r="E111" s="72">
        <f t="shared" si="4"/>
        <v>0</v>
      </c>
      <c r="F111" s="27">
        <f>F112+F114+F116</f>
        <v>0</v>
      </c>
      <c r="G111" s="72">
        <f t="shared" si="5"/>
        <v>0</v>
      </c>
      <c r="H111" s="27" t="e">
        <f t="shared" si="6"/>
        <v>#DIV/0!</v>
      </c>
    </row>
    <row r="112" spans="1:8" hidden="1" x14ac:dyDescent="0.25">
      <c r="A112" s="24" t="s">
        <v>189</v>
      </c>
      <c r="B112" s="25" t="s">
        <v>190</v>
      </c>
      <c r="C112" s="26">
        <f>C113</f>
        <v>0</v>
      </c>
      <c r="D112" s="26">
        <f>D113</f>
        <v>0</v>
      </c>
      <c r="E112" s="70">
        <f t="shared" si="4"/>
        <v>0</v>
      </c>
      <c r="F112" s="26">
        <f>F113</f>
        <v>0</v>
      </c>
      <c r="G112" s="70">
        <f t="shared" si="5"/>
        <v>0</v>
      </c>
      <c r="H112" s="26" t="e">
        <f t="shared" si="6"/>
        <v>#DIV/0!</v>
      </c>
    </row>
    <row r="113" spans="1:8" hidden="1" x14ac:dyDescent="0.25">
      <c r="A113" s="24" t="s">
        <v>191</v>
      </c>
      <c r="B113" s="25" t="s">
        <v>192</v>
      </c>
      <c r="C113" s="26">
        <v>0</v>
      </c>
      <c r="D113" s="26">
        <v>0</v>
      </c>
      <c r="E113" s="70">
        <f t="shared" si="4"/>
        <v>0</v>
      </c>
      <c r="F113" s="26">
        <v>0</v>
      </c>
      <c r="G113" s="70">
        <f t="shared" si="5"/>
        <v>0</v>
      </c>
      <c r="H113" s="26" t="e">
        <f t="shared" si="6"/>
        <v>#DIV/0!</v>
      </c>
    </row>
    <row r="114" spans="1:8" ht="26.4" hidden="1" x14ac:dyDescent="0.25">
      <c r="A114" s="24" t="s">
        <v>193</v>
      </c>
      <c r="B114" s="25" t="s">
        <v>194</v>
      </c>
      <c r="C114" s="26">
        <f>C115</f>
        <v>0</v>
      </c>
      <c r="D114" s="26">
        <f>D115</f>
        <v>0</v>
      </c>
      <c r="E114" s="70">
        <f t="shared" si="4"/>
        <v>0</v>
      </c>
      <c r="F114" s="26">
        <f>F115</f>
        <v>0</v>
      </c>
      <c r="G114" s="70">
        <f t="shared" si="5"/>
        <v>0</v>
      </c>
      <c r="H114" s="26" t="e">
        <f t="shared" si="6"/>
        <v>#DIV/0!</v>
      </c>
    </row>
    <row r="115" spans="1:8" ht="39.6" hidden="1" x14ac:dyDescent="0.25">
      <c r="A115" s="24" t="s">
        <v>195</v>
      </c>
      <c r="B115" s="25" t="s">
        <v>196</v>
      </c>
      <c r="C115" s="26">
        <v>0</v>
      </c>
      <c r="D115" s="26">
        <v>0</v>
      </c>
      <c r="E115" s="70">
        <f t="shared" si="4"/>
        <v>0</v>
      </c>
      <c r="F115" s="26">
        <v>0</v>
      </c>
      <c r="G115" s="70">
        <f t="shared" si="5"/>
        <v>0</v>
      </c>
      <c r="H115" s="26" t="e">
        <f t="shared" si="6"/>
        <v>#DIV/0!</v>
      </c>
    </row>
    <row r="116" spans="1:8" hidden="1" x14ac:dyDescent="0.25">
      <c r="A116" s="24" t="s">
        <v>197</v>
      </c>
      <c r="B116" s="25" t="s">
        <v>198</v>
      </c>
      <c r="C116" s="26">
        <f>C117</f>
        <v>0</v>
      </c>
      <c r="D116" s="26">
        <f>D117</f>
        <v>0</v>
      </c>
      <c r="E116" s="70">
        <f t="shared" si="4"/>
        <v>0</v>
      </c>
      <c r="F116" s="26">
        <f>F117</f>
        <v>0</v>
      </c>
      <c r="G116" s="70">
        <f t="shared" si="5"/>
        <v>0</v>
      </c>
      <c r="H116" s="26" t="e">
        <f t="shared" si="6"/>
        <v>#DIV/0!</v>
      </c>
    </row>
    <row r="117" spans="1:8" hidden="1" x14ac:dyDescent="0.25">
      <c r="A117" s="24" t="s">
        <v>199</v>
      </c>
      <c r="B117" s="25" t="s">
        <v>200</v>
      </c>
      <c r="C117" s="26">
        <v>0</v>
      </c>
      <c r="D117" s="26">
        <v>0</v>
      </c>
      <c r="E117" s="70">
        <f t="shared" si="4"/>
        <v>0</v>
      </c>
      <c r="F117" s="26">
        <v>0</v>
      </c>
      <c r="G117" s="70">
        <f t="shared" si="5"/>
        <v>0</v>
      </c>
      <c r="H117" s="26" t="e">
        <f t="shared" si="6"/>
        <v>#DIV/0!</v>
      </c>
    </row>
    <row r="118" spans="1:8" ht="26.4" x14ac:dyDescent="0.25">
      <c r="A118" s="14" t="s">
        <v>201</v>
      </c>
      <c r="B118" s="19" t="s">
        <v>202</v>
      </c>
      <c r="C118" s="16">
        <f>C121+C123+C137+C140+C142+C119+C132</f>
        <v>264898.30000000005</v>
      </c>
      <c r="D118" s="16">
        <f>D121+D123+D137+D140+D142+D119+D132</f>
        <v>269617</v>
      </c>
      <c r="E118" s="68">
        <f t="shared" si="4"/>
        <v>4718.6999999999534</v>
      </c>
      <c r="F118" s="16">
        <f>F121+F123+F137+F140+F142+F119+F132</f>
        <v>263313.39999999997</v>
      </c>
      <c r="G118" s="68">
        <f t="shared" si="5"/>
        <v>-6303.6000000000349</v>
      </c>
      <c r="H118" s="16">
        <f t="shared" si="6"/>
        <v>97.662016860954608</v>
      </c>
    </row>
    <row r="119" spans="1:8" ht="52.8" hidden="1" x14ac:dyDescent="0.25">
      <c r="A119" s="33" t="s">
        <v>203</v>
      </c>
      <c r="B119" s="34" t="s">
        <v>204</v>
      </c>
      <c r="C119" s="16">
        <f>C120</f>
        <v>0</v>
      </c>
      <c r="D119" s="16">
        <f>D120</f>
        <v>0</v>
      </c>
      <c r="E119" s="68">
        <f t="shared" si="4"/>
        <v>0</v>
      </c>
      <c r="F119" s="16">
        <f>F120</f>
        <v>0</v>
      </c>
      <c r="G119" s="68">
        <f t="shared" si="5"/>
        <v>0</v>
      </c>
      <c r="H119" s="16" t="e">
        <f t="shared" si="6"/>
        <v>#DIV/0!</v>
      </c>
    </row>
    <row r="120" spans="1:8" s="32" customFormat="1" ht="39.6" hidden="1" x14ac:dyDescent="0.25">
      <c r="A120" s="37" t="s">
        <v>205</v>
      </c>
      <c r="B120" s="45" t="s">
        <v>206</v>
      </c>
      <c r="C120" s="26">
        <v>0</v>
      </c>
      <c r="D120" s="26">
        <v>0</v>
      </c>
      <c r="E120" s="70">
        <f t="shared" si="4"/>
        <v>0</v>
      </c>
      <c r="F120" s="26">
        <v>0</v>
      </c>
      <c r="G120" s="70">
        <f t="shared" si="5"/>
        <v>0</v>
      </c>
      <c r="H120" s="16" t="e">
        <f t="shared" si="6"/>
        <v>#DIV/0!</v>
      </c>
    </row>
    <row r="121" spans="1:8" x14ac:dyDescent="0.25">
      <c r="A121" s="14" t="s">
        <v>207</v>
      </c>
      <c r="B121" s="15" t="s">
        <v>208</v>
      </c>
      <c r="C121" s="16">
        <f>C122</f>
        <v>0</v>
      </c>
      <c r="D121" s="16">
        <f>D122</f>
        <v>19.100000000000001</v>
      </c>
      <c r="E121" s="68">
        <f t="shared" si="4"/>
        <v>19.100000000000001</v>
      </c>
      <c r="F121" s="16">
        <f>F122</f>
        <v>15.8</v>
      </c>
      <c r="G121" s="68">
        <f t="shared" si="5"/>
        <v>-3.3000000000000007</v>
      </c>
      <c r="H121" s="16">
        <f t="shared" si="6"/>
        <v>82.722513089005233</v>
      </c>
    </row>
    <row r="122" spans="1:8" ht="26.4" x14ac:dyDescent="0.25">
      <c r="A122" s="24" t="s">
        <v>209</v>
      </c>
      <c r="B122" s="25" t="s">
        <v>210</v>
      </c>
      <c r="C122" s="26">
        <v>0</v>
      </c>
      <c r="D122" s="26">
        <v>19.100000000000001</v>
      </c>
      <c r="E122" s="70">
        <f t="shared" si="4"/>
        <v>19.100000000000001</v>
      </c>
      <c r="F122" s="26">
        <v>15.8</v>
      </c>
      <c r="G122" s="70">
        <f t="shared" si="5"/>
        <v>-3.3000000000000007</v>
      </c>
      <c r="H122" s="31">
        <f t="shared" si="6"/>
        <v>82.722513089005233</v>
      </c>
    </row>
    <row r="123" spans="1:8" ht="57" customHeight="1" x14ac:dyDescent="0.25">
      <c r="A123" s="14" t="s">
        <v>211</v>
      </c>
      <c r="B123" s="15" t="s">
        <v>212</v>
      </c>
      <c r="C123" s="16">
        <f>C124+C126+C128+C130</f>
        <v>242580.4</v>
      </c>
      <c r="D123" s="16">
        <f>D124+D126+D128+D130</f>
        <v>244591.8</v>
      </c>
      <c r="E123" s="68">
        <f t="shared" si="4"/>
        <v>2011.3999999999942</v>
      </c>
      <c r="F123" s="16">
        <f>F124+F126+F128+F130</f>
        <v>237225.3</v>
      </c>
      <c r="G123" s="68">
        <f t="shared" si="5"/>
        <v>-7366.5</v>
      </c>
      <c r="H123" s="16">
        <f t="shared" si="6"/>
        <v>96.988247357433892</v>
      </c>
    </row>
    <row r="124" spans="1:8" ht="43.95" customHeight="1" x14ac:dyDescent="0.25">
      <c r="A124" s="39" t="s">
        <v>213</v>
      </c>
      <c r="B124" s="40" t="s">
        <v>214</v>
      </c>
      <c r="C124" s="27">
        <f>C125</f>
        <v>196336.8</v>
      </c>
      <c r="D124" s="27">
        <f>D125</f>
        <v>196336.8</v>
      </c>
      <c r="E124" s="72">
        <f t="shared" si="4"/>
        <v>0</v>
      </c>
      <c r="F124" s="27">
        <f>F125</f>
        <v>192993.2</v>
      </c>
      <c r="G124" s="72">
        <f t="shared" si="5"/>
        <v>-3343.5999999999767</v>
      </c>
      <c r="H124" s="27">
        <f t="shared" si="6"/>
        <v>98.297007998500547</v>
      </c>
    </row>
    <row r="125" spans="1:8" ht="55.2" customHeight="1" x14ac:dyDescent="0.25">
      <c r="A125" s="24" t="s">
        <v>215</v>
      </c>
      <c r="B125" s="25" t="s">
        <v>216</v>
      </c>
      <c r="C125" s="31">
        <v>196336.8</v>
      </c>
      <c r="D125" s="31">
        <v>196336.8</v>
      </c>
      <c r="E125" s="71">
        <f t="shared" si="4"/>
        <v>0</v>
      </c>
      <c r="F125" s="31">
        <v>192993.2</v>
      </c>
      <c r="G125" s="71">
        <f t="shared" si="5"/>
        <v>-3343.5999999999767</v>
      </c>
      <c r="H125" s="31">
        <f t="shared" si="6"/>
        <v>98.297007998500547</v>
      </c>
    </row>
    <row r="126" spans="1:8" ht="55.2" customHeight="1" x14ac:dyDescent="0.25">
      <c r="A126" s="21" t="s">
        <v>217</v>
      </c>
      <c r="B126" s="22" t="s">
        <v>218</v>
      </c>
      <c r="C126" s="27">
        <f>C127</f>
        <v>6527.7</v>
      </c>
      <c r="D126" s="27">
        <f>D127</f>
        <v>8197</v>
      </c>
      <c r="E126" s="72">
        <f t="shared" si="4"/>
        <v>1669.3000000000002</v>
      </c>
      <c r="F126" s="27">
        <f>F127</f>
        <v>4389.3</v>
      </c>
      <c r="G126" s="72">
        <f t="shared" si="5"/>
        <v>-3807.7</v>
      </c>
      <c r="H126" s="27">
        <f t="shared" si="6"/>
        <v>53.547639380261067</v>
      </c>
    </row>
    <row r="127" spans="1:8" ht="55.2" customHeight="1" x14ac:dyDescent="0.25">
      <c r="A127" s="24" t="s">
        <v>219</v>
      </c>
      <c r="B127" s="25" t="s">
        <v>220</v>
      </c>
      <c r="C127" s="26">
        <v>6527.7</v>
      </c>
      <c r="D127" s="26">
        <v>8197</v>
      </c>
      <c r="E127" s="70">
        <f t="shared" si="4"/>
        <v>1669.3000000000002</v>
      </c>
      <c r="F127" s="26">
        <v>4389.3</v>
      </c>
      <c r="G127" s="70">
        <f t="shared" si="5"/>
        <v>-3807.7</v>
      </c>
      <c r="H127" s="26">
        <f t="shared" si="6"/>
        <v>53.547639380261067</v>
      </c>
    </row>
    <row r="128" spans="1:8" ht="52.8" x14ac:dyDescent="0.25">
      <c r="A128" s="39" t="s">
        <v>221</v>
      </c>
      <c r="B128" s="40" t="s">
        <v>222</v>
      </c>
      <c r="C128" s="27">
        <f>C129</f>
        <v>1372.9</v>
      </c>
      <c r="D128" s="27">
        <f>D129</f>
        <v>2893</v>
      </c>
      <c r="E128" s="72">
        <f t="shared" si="4"/>
        <v>1520.1</v>
      </c>
      <c r="F128" s="27">
        <f>F129</f>
        <v>2830.4</v>
      </c>
      <c r="G128" s="72">
        <f t="shared" si="5"/>
        <v>-62.599999999999909</v>
      </c>
      <c r="H128" s="27">
        <f t="shared" si="6"/>
        <v>97.836156239198075</v>
      </c>
    </row>
    <row r="129" spans="1:8" ht="39.6" x14ac:dyDescent="0.25">
      <c r="A129" s="24" t="s">
        <v>223</v>
      </c>
      <c r="B129" s="25" t="s">
        <v>224</v>
      </c>
      <c r="C129" s="26">
        <v>1372.9</v>
      </c>
      <c r="D129" s="26">
        <v>2893</v>
      </c>
      <c r="E129" s="70">
        <f t="shared" si="4"/>
        <v>1520.1</v>
      </c>
      <c r="F129" s="26">
        <v>2830.4</v>
      </c>
      <c r="G129" s="70">
        <f t="shared" si="5"/>
        <v>-62.599999999999909</v>
      </c>
      <c r="H129" s="26">
        <f t="shared" si="6"/>
        <v>97.836156239198075</v>
      </c>
    </row>
    <row r="130" spans="1:8" ht="29.55" customHeight="1" x14ac:dyDescent="0.25">
      <c r="A130" s="39" t="s">
        <v>225</v>
      </c>
      <c r="B130" s="40" t="s">
        <v>226</v>
      </c>
      <c r="C130" s="23">
        <f>C131</f>
        <v>38343</v>
      </c>
      <c r="D130" s="23">
        <f>D131</f>
        <v>37165</v>
      </c>
      <c r="E130" s="69">
        <f t="shared" si="4"/>
        <v>-1178</v>
      </c>
      <c r="F130" s="23">
        <f>F131</f>
        <v>37012.400000000001</v>
      </c>
      <c r="G130" s="69">
        <f t="shared" si="5"/>
        <v>-152.59999999999854</v>
      </c>
      <c r="H130" s="23">
        <f t="shared" si="6"/>
        <v>99.589398627741161</v>
      </c>
    </row>
    <row r="131" spans="1:8" ht="26.4" x14ac:dyDescent="0.25">
      <c r="A131" s="24" t="s">
        <v>227</v>
      </c>
      <c r="B131" s="25" t="s">
        <v>228</v>
      </c>
      <c r="C131" s="26">
        <v>38343</v>
      </c>
      <c r="D131" s="26">
        <v>37165</v>
      </c>
      <c r="E131" s="70">
        <f t="shared" si="4"/>
        <v>-1178</v>
      </c>
      <c r="F131" s="26">
        <v>37012.400000000001</v>
      </c>
      <c r="G131" s="70">
        <f t="shared" si="5"/>
        <v>-152.59999999999854</v>
      </c>
      <c r="H131" s="26">
        <f t="shared" si="6"/>
        <v>99.589398627741161</v>
      </c>
    </row>
    <row r="132" spans="1:8" s="35" customFormat="1" ht="31.95" customHeight="1" x14ac:dyDescent="0.25">
      <c r="A132" s="14" t="s">
        <v>229</v>
      </c>
      <c r="B132" s="15" t="s">
        <v>230</v>
      </c>
      <c r="C132" s="16">
        <f>C133+C135</f>
        <v>5429</v>
      </c>
      <c r="D132" s="16">
        <f>D133+D135</f>
        <v>7903.2</v>
      </c>
      <c r="E132" s="68">
        <f t="shared" si="4"/>
        <v>2474.1999999999998</v>
      </c>
      <c r="F132" s="16">
        <f>F133+F135</f>
        <v>8605.2999999999993</v>
      </c>
      <c r="G132" s="68">
        <f t="shared" si="5"/>
        <v>702.09999999999945</v>
      </c>
      <c r="H132" s="16">
        <f t="shared" si="6"/>
        <v>108.88374329385564</v>
      </c>
    </row>
    <row r="133" spans="1:8" s="28" customFormat="1" ht="31.2" customHeight="1" x14ac:dyDescent="0.25">
      <c r="A133" s="39" t="s">
        <v>231</v>
      </c>
      <c r="B133" s="40" t="s">
        <v>232</v>
      </c>
      <c r="C133" s="27">
        <f>C134</f>
        <v>5348.8</v>
      </c>
      <c r="D133" s="27">
        <f>D134</f>
        <v>7524.3</v>
      </c>
      <c r="E133" s="72">
        <f t="shared" si="4"/>
        <v>2175.5</v>
      </c>
      <c r="F133" s="27">
        <f>F134</f>
        <v>8330.4</v>
      </c>
      <c r="G133" s="72">
        <f t="shared" si="5"/>
        <v>806.09999999999945</v>
      </c>
      <c r="H133" s="27">
        <f t="shared" si="6"/>
        <v>110.71328894382202</v>
      </c>
    </row>
    <row r="134" spans="1:8" ht="68.55" customHeight="1" x14ac:dyDescent="0.25">
      <c r="A134" s="24" t="s">
        <v>233</v>
      </c>
      <c r="B134" s="25" t="s">
        <v>234</v>
      </c>
      <c r="C134" s="26">
        <v>5348.8</v>
      </c>
      <c r="D134" s="26">
        <v>7524.3</v>
      </c>
      <c r="E134" s="70">
        <f t="shared" si="4"/>
        <v>2175.5</v>
      </c>
      <c r="F134" s="26">
        <v>8330.4</v>
      </c>
      <c r="G134" s="70">
        <f t="shared" si="5"/>
        <v>806.09999999999945</v>
      </c>
      <c r="H134" s="26">
        <f t="shared" si="6"/>
        <v>110.71328894382202</v>
      </c>
    </row>
    <row r="135" spans="1:8" s="28" customFormat="1" ht="28.95" customHeight="1" x14ac:dyDescent="0.25">
      <c r="A135" s="39" t="s">
        <v>235</v>
      </c>
      <c r="B135" s="40" t="s">
        <v>236</v>
      </c>
      <c r="C135" s="27">
        <f>C136</f>
        <v>80.2</v>
      </c>
      <c r="D135" s="27">
        <f>D136</f>
        <v>378.9</v>
      </c>
      <c r="E135" s="72">
        <f t="shared" si="4"/>
        <v>298.7</v>
      </c>
      <c r="F135" s="27">
        <f>F136</f>
        <v>274.89999999999998</v>
      </c>
      <c r="G135" s="72">
        <f t="shared" si="5"/>
        <v>-104</v>
      </c>
      <c r="H135" s="27">
        <f t="shared" si="6"/>
        <v>72.552124571126939</v>
      </c>
    </row>
    <row r="136" spans="1:8" ht="55.95" customHeight="1" x14ac:dyDescent="0.25">
      <c r="A136" s="24" t="s">
        <v>237</v>
      </c>
      <c r="B136" s="25" t="s">
        <v>238</v>
      </c>
      <c r="C136" s="26">
        <v>80.2</v>
      </c>
      <c r="D136" s="26">
        <v>378.9</v>
      </c>
      <c r="E136" s="70">
        <f t="shared" si="4"/>
        <v>298.7</v>
      </c>
      <c r="F136" s="26">
        <v>274.89999999999998</v>
      </c>
      <c r="G136" s="70">
        <f t="shared" si="5"/>
        <v>-104</v>
      </c>
      <c r="H136" s="26">
        <f t="shared" si="6"/>
        <v>72.552124571126939</v>
      </c>
    </row>
    <row r="137" spans="1:8" x14ac:dyDescent="0.25">
      <c r="A137" s="46" t="s">
        <v>239</v>
      </c>
      <c r="B137" s="15" t="s">
        <v>240</v>
      </c>
      <c r="C137" s="16">
        <f>C138</f>
        <v>395.7</v>
      </c>
      <c r="D137" s="16">
        <f>D138</f>
        <v>395.7</v>
      </c>
      <c r="E137" s="68">
        <f t="shared" si="4"/>
        <v>0</v>
      </c>
      <c r="F137" s="16">
        <f>F138</f>
        <v>1094.9000000000001</v>
      </c>
      <c r="G137" s="68">
        <f t="shared" si="5"/>
        <v>699.2</v>
      </c>
      <c r="H137" s="44">
        <f t="shared" si="6"/>
        <v>276.69951983826138</v>
      </c>
    </row>
    <row r="138" spans="1:8" ht="31.2" customHeight="1" x14ac:dyDescent="0.25">
      <c r="A138" s="47" t="s">
        <v>241</v>
      </c>
      <c r="B138" s="40" t="s">
        <v>242</v>
      </c>
      <c r="C138" s="27">
        <f>C139</f>
        <v>395.7</v>
      </c>
      <c r="D138" s="27">
        <f>D139</f>
        <v>395.7</v>
      </c>
      <c r="E138" s="72">
        <f t="shared" si="4"/>
        <v>0</v>
      </c>
      <c r="F138" s="27">
        <f>F139</f>
        <v>1094.9000000000001</v>
      </c>
      <c r="G138" s="72">
        <f t="shared" si="5"/>
        <v>699.2</v>
      </c>
      <c r="H138" s="26">
        <f t="shared" si="6"/>
        <v>276.69951983826138</v>
      </c>
    </row>
    <row r="139" spans="1:8" ht="39.6" x14ac:dyDescent="0.25">
      <c r="A139" s="48" t="s">
        <v>243</v>
      </c>
      <c r="B139" s="25" t="s">
        <v>244</v>
      </c>
      <c r="C139" s="26">
        <v>395.7</v>
      </c>
      <c r="D139" s="26">
        <v>395.7</v>
      </c>
      <c r="E139" s="70"/>
      <c r="F139" s="26">
        <v>1094.9000000000001</v>
      </c>
      <c r="G139" s="70">
        <f t="shared" si="5"/>
        <v>699.2</v>
      </c>
      <c r="H139" s="26">
        <f t="shared" si="6"/>
        <v>276.69951983826138</v>
      </c>
    </row>
    <row r="140" spans="1:8" ht="52.8" hidden="1" x14ac:dyDescent="0.25">
      <c r="A140" s="46" t="s">
        <v>245</v>
      </c>
      <c r="B140" s="43" t="s">
        <v>246</v>
      </c>
      <c r="C140" s="26">
        <f>C141</f>
        <v>0</v>
      </c>
      <c r="D140" s="26">
        <f>D141</f>
        <v>0</v>
      </c>
      <c r="E140" s="70">
        <f t="shared" si="4"/>
        <v>0</v>
      </c>
      <c r="F140" s="26">
        <f>F141</f>
        <v>0</v>
      </c>
      <c r="G140" s="70">
        <f t="shared" si="5"/>
        <v>0</v>
      </c>
      <c r="H140" s="26" t="e">
        <f t="shared" si="6"/>
        <v>#DIV/0!</v>
      </c>
    </row>
    <row r="141" spans="1:8" ht="52.8" hidden="1" x14ac:dyDescent="0.25">
      <c r="A141" s="49" t="s">
        <v>247</v>
      </c>
      <c r="B141" s="25" t="s">
        <v>248</v>
      </c>
      <c r="C141" s="26">
        <v>0</v>
      </c>
      <c r="D141" s="26">
        <v>0</v>
      </c>
      <c r="E141" s="70">
        <f t="shared" si="4"/>
        <v>0</v>
      </c>
      <c r="F141" s="26">
        <v>0</v>
      </c>
      <c r="G141" s="70">
        <f t="shared" si="5"/>
        <v>0</v>
      </c>
      <c r="H141" s="26" t="e">
        <f t="shared" si="6"/>
        <v>#DIV/0!</v>
      </c>
    </row>
    <row r="142" spans="1:8" ht="52.8" x14ac:dyDescent="0.25">
      <c r="A142" s="14" t="s">
        <v>249</v>
      </c>
      <c r="B142" s="43" t="s">
        <v>250</v>
      </c>
      <c r="C142" s="16">
        <f>C145+C143</f>
        <v>16493.2</v>
      </c>
      <c r="D142" s="16">
        <f>D145+D143</f>
        <v>16707.2</v>
      </c>
      <c r="E142" s="68">
        <f t="shared" si="4"/>
        <v>214</v>
      </c>
      <c r="F142" s="16">
        <f>F145+F143</f>
        <v>16372.1</v>
      </c>
      <c r="G142" s="68">
        <f t="shared" si="5"/>
        <v>-335.10000000000036</v>
      </c>
      <c r="H142" s="16">
        <f t="shared" si="6"/>
        <v>97.994277916108018</v>
      </c>
    </row>
    <row r="143" spans="1:8" ht="26.4" hidden="1" x14ac:dyDescent="0.25">
      <c r="A143" s="39" t="s">
        <v>251</v>
      </c>
      <c r="B143" s="22" t="s">
        <v>252</v>
      </c>
      <c r="C143" s="27">
        <f>C144</f>
        <v>0</v>
      </c>
      <c r="D143" s="27">
        <f>D144</f>
        <v>0</v>
      </c>
      <c r="E143" s="72">
        <f t="shared" si="4"/>
        <v>0</v>
      </c>
      <c r="F143" s="27">
        <f>F144</f>
        <v>0</v>
      </c>
      <c r="G143" s="72">
        <f t="shared" si="5"/>
        <v>0</v>
      </c>
      <c r="H143" s="27" t="e">
        <f t="shared" si="6"/>
        <v>#DIV/0!</v>
      </c>
    </row>
    <row r="144" spans="1:8" ht="26.4" hidden="1" x14ac:dyDescent="0.25">
      <c r="A144" s="24" t="s">
        <v>253</v>
      </c>
      <c r="B144" s="30" t="s">
        <v>254</v>
      </c>
      <c r="C144" s="26">
        <v>0</v>
      </c>
      <c r="D144" s="26">
        <v>0</v>
      </c>
      <c r="E144" s="70">
        <f t="shared" si="4"/>
        <v>0</v>
      </c>
      <c r="F144" s="26">
        <v>0</v>
      </c>
      <c r="G144" s="70">
        <f t="shared" si="5"/>
        <v>0</v>
      </c>
      <c r="H144" s="26" t="e">
        <f t="shared" si="6"/>
        <v>#DIV/0!</v>
      </c>
    </row>
    <row r="145" spans="1:8" ht="52.8" x14ac:dyDescent="0.25">
      <c r="A145" s="50" t="s">
        <v>255</v>
      </c>
      <c r="B145" s="22" t="s">
        <v>256</v>
      </c>
      <c r="C145" s="23">
        <f>C146</f>
        <v>16493.2</v>
      </c>
      <c r="D145" s="23">
        <f>D146</f>
        <v>16707.2</v>
      </c>
      <c r="E145" s="69">
        <f t="shared" ref="E145:E216" si="8">D145-C145</f>
        <v>214</v>
      </c>
      <c r="F145" s="23">
        <f>F146</f>
        <v>16372.1</v>
      </c>
      <c r="G145" s="69">
        <f t="shared" ref="G145:G216" si="9">F145-D145</f>
        <v>-335.10000000000036</v>
      </c>
      <c r="H145" s="23">
        <f t="shared" si="6"/>
        <v>97.994277916108018</v>
      </c>
    </row>
    <row r="146" spans="1:8" ht="52.8" x14ac:dyDescent="0.25">
      <c r="A146" s="51" t="s">
        <v>257</v>
      </c>
      <c r="B146" s="52" t="s">
        <v>258</v>
      </c>
      <c r="C146" s="31">
        <v>16493.2</v>
      </c>
      <c r="D146" s="31">
        <v>16707.2</v>
      </c>
      <c r="E146" s="71">
        <f t="shared" si="8"/>
        <v>214</v>
      </c>
      <c r="F146" s="31">
        <v>16372.1</v>
      </c>
      <c r="G146" s="71">
        <f t="shared" si="9"/>
        <v>-335.10000000000036</v>
      </c>
      <c r="H146" s="31">
        <f t="shared" si="6"/>
        <v>97.994277916108018</v>
      </c>
    </row>
    <row r="147" spans="1:8" x14ac:dyDescent="0.25">
      <c r="A147" s="14" t="s">
        <v>259</v>
      </c>
      <c r="B147" s="19" t="s">
        <v>260</v>
      </c>
      <c r="C147" s="16">
        <f>C148+C160</f>
        <v>42613.3</v>
      </c>
      <c r="D147" s="16">
        <f>D148+D160</f>
        <v>24388.3</v>
      </c>
      <c r="E147" s="68">
        <f t="shared" si="8"/>
        <v>-18225.000000000004</v>
      </c>
      <c r="F147" s="16">
        <f>F148+F160</f>
        <v>18671</v>
      </c>
      <c r="G147" s="68">
        <f t="shared" si="9"/>
        <v>-5717.2999999999993</v>
      </c>
      <c r="H147" s="16">
        <f t="shared" si="6"/>
        <v>76.557201608968242</v>
      </c>
    </row>
    <row r="148" spans="1:8" s="35" customFormat="1" x14ac:dyDescent="0.25">
      <c r="A148" s="53" t="s">
        <v>261</v>
      </c>
      <c r="B148" s="54" t="s">
        <v>262</v>
      </c>
      <c r="C148" s="16">
        <f>C150+C151+C154+C155+C157+C159</f>
        <v>42590</v>
      </c>
      <c r="D148" s="16">
        <f>D150+D151+D154+D155+D159</f>
        <v>24365</v>
      </c>
      <c r="E148" s="68">
        <f t="shared" si="8"/>
        <v>-18225</v>
      </c>
      <c r="F148" s="16">
        <f>F150+F151+F154+F155+F159+F153</f>
        <v>18641.7</v>
      </c>
      <c r="G148" s="68">
        <f t="shared" si="9"/>
        <v>-5723.2999999999993</v>
      </c>
      <c r="H148" s="16">
        <f t="shared" si="6"/>
        <v>76.510158013544014</v>
      </c>
    </row>
    <row r="149" spans="1:8" s="35" customFormat="1" ht="26.4" x14ac:dyDescent="0.25">
      <c r="A149" s="101" t="s">
        <v>683</v>
      </c>
      <c r="B149" s="102" t="s">
        <v>682</v>
      </c>
      <c r="C149" s="23">
        <f>C150</f>
        <v>950.7</v>
      </c>
      <c r="D149" s="23">
        <f>D150</f>
        <v>1000</v>
      </c>
      <c r="E149" s="69"/>
      <c r="F149" s="23">
        <f>F150</f>
        <v>915.1</v>
      </c>
      <c r="G149" s="69"/>
      <c r="H149" s="23">
        <f>H150</f>
        <v>91.51</v>
      </c>
    </row>
    <row r="150" spans="1:8" ht="39.6" x14ac:dyDescent="0.25">
      <c r="A150" s="51" t="s">
        <v>263</v>
      </c>
      <c r="B150" s="52" t="s">
        <v>264</v>
      </c>
      <c r="C150" s="31">
        <v>950.7</v>
      </c>
      <c r="D150" s="31">
        <v>1000</v>
      </c>
      <c r="E150" s="71">
        <f t="shared" si="8"/>
        <v>49.299999999999955</v>
      </c>
      <c r="F150" s="31">
        <v>915.1</v>
      </c>
      <c r="G150" s="71">
        <f t="shared" si="9"/>
        <v>-84.899999999999977</v>
      </c>
      <c r="H150" s="31">
        <f t="shared" si="6"/>
        <v>91.51</v>
      </c>
    </row>
    <row r="151" spans="1:8" ht="39.6" hidden="1" x14ac:dyDescent="0.25">
      <c r="A151" s="51" t="s">
        <v>265</v>
      </c>
      <c r="B151" s="52" t="s">
        <v>266</v>
      </c>
      <c r="C151" s="31">
        <v>0</v>
      </c>
      <c r="D151" s="31">
        <v>0</v>
      </c>
      <c r="E151" s="71">
        <f t="shared" si="8"/>
        <v>0</v>
      </c>
      <c r="F151" s="31">
        <v>0</v>
      </c>
      <c r="G151" s="71">
        <f t="shared" si="9"/>
        <v>0</v>
      </c>
      <c r="H151" s="31"/>
    </row>
    <row r="152" spans="1:8" x14ac:dyDescent="0.25">
      <c r="A152" s="101" t="s">
        <v>685</v>
      </c>
      <c r="B152" s="102" t="s">
        <v>684</v>
      </c>
      <c r="C152" s="23">
        <f>SUM(C153:C154)</f>
        <v>34128</v>
      </c>
      <c r="D152" s="23">
        <f>SUM(D153:D154)</f>
        <v>8033</v>
      </c>
      <c r="E152" s="23">
        <f t="shared" ref="E152:G152" si="10">SUM(E153:E154)</f>
        <v>-26095</v>
      </c>
      <c r="F152" s="23">
        <f t="shared" si="10"/>
        <v>3926.8</v>
      </c>
      <c r="G152" s="23">
        <f t="shared" si="10"/>
        <v>-4675.2</v>
      </c>
      <c r="H152" s="23">
        <f t="shared" si="6"/>
        <v>48.883356155857093</v>
      </c>
    </row>
    <row r="153" spans="1:8" ht="26.4" x14ac:dyDescent="0.25">
      <c r="A153" s="51" t="s">
        <v>636</v>
      </c>
      <c r="B153" s="52" t="s">
        <v>635</v>
      </c>
      <c r="C153" s="31"/>
      <c r="D153" s="31"/>
      <c r="E153" s="31"/>
      <c r="F153" s="31">
        <v>569</v>
      </c>
      <c r="G153" s="31"/>
      <c r="H153" s="31"/>
    </row>
    <row r="154" spans="1:8" ht="39.6" x14ac:dyDescent="0.25">
      <c r="A154" s="51" t="s">
        <v>267</v>
      </c>
      <c r="B154" s="52" t="s">
        <v>268</v>
      </c>
      <c r="C154" s="31">
        <v>34128</v>
      </c>
      <c r="D154" s="31">
        <v>8033</v>
      </c>
      <c r="E154" s="31">
        <f t="shared" si="8"/>
        <v>-26095</v>
      </c>
      <c r="F154" s="31">
        <v>3357.8</v>
      </c>
      <c r="G154" s="31">
        <f t="shared" si="9"/>
        <v>-4675.2</v>
      </c>
      <c r="H154" s="31">
        <f t="shared" ref="H154:H222" si="11">F154/D154*100</f>
        <v>41.800074691895936</v>
      </c>
    </row>
    <row r="155" spans="1:8" x14ac:dyDescent="0.25">
      <c r="A155" s="101" t="s">
        <v>269</v>
      </c>
      <c r="B155" s="102" t="s">
        <v>270</v>
      </c>
      <c r="C155" s="23">
        <v>7274.4</v>
      </c>
      <c r="D155" s="23">
        <f>D156+D157</f>
        <v>14687</v>
      </c>
      <c r="E155" s="69">
        <f t="shared" si="8"/>
        <v>7412.6</v>
      </c>
      <c r="F155" s="23">
        <f>F156+F157</f>
        <v>13638.5</v>
      </c>
      <c r="G155" s="69">
        <f t="shared" si="9"/>
        <v>-1048.5</v>
      </c>
      <c r="H155" s="23">
        <f t="shared" si="11"/>
        <v>92.861033567100165</v>
      </c>
    </row>
    <row r="156" spans="1:8" ht="39.6" x14ac:dyDescent="0.25">
      <c r="A156" s="51" t="s">
        <v>271</v>
      </c>
      <c r="B156" s="52" t="s">
        <v>272</v>
      </c>
      <c r="C156" s="31">
        <v>7274.4</v>
      </c>
      <c r="D156" s="31">
        <v>13319</v>
      </c>
      <c r="E156" s="71">
        <f t="shared" si="8"/>
        <v>6044.6</v>
      </c>
      <c r="F156" s="31">
        <v>12269.8</v>
      </c>
      <c r="G156" s="71">
        <f t="shared" si="9"/>
        <v>-1049.2000000000007</v>
      </c>
      <c r="H156" s="31">
        <f t="shared" si="11"/>
        <v>92.122531721600723</v>
      </c>
    </row>
    <row r="157" spans="1:8" ht="39.6" x14ac:dyDescent="0.25">
      <c r="A157" s="51" t="s">
        <v>538</v>
      </c>
      <c r="B157" s="52" t="s">
        <v>626</v>
      </c>
      <c r="C157" s="31">
        <v>0</v>
      </c>
      <c r="D157" s="31">
        <v>1368</v>
      </c>
      <c r="E157" s="71">
        <f t="shared" si="8"/>
        <v>1368</v>
      </c>
      <c r="F157" s="31">
        <v>1368.7</v>
      </c>
      <c r="G157" s="71">
        <f t="shared" si="9"/>
        <v>0.70000000000004547</v>
      </c>
      <c r="H157" s="31">
        <f t="shared" si="11"/>
        <v>100.05116959064328</v>
      </c>
    </row>
    <row r="158" spans="1:8" ht="26.4" x14ac:dyDescent="0.25">
      <c r="A158" s="101" t="s">
        <v>687</v>
      </c>
      <c r="B158" s="102" t="s">
        <v>686</v>
      </c>
      <c r="C158" s="23">
        <f>SUM(C159)</f>
        <v>236.9</v>
      </c>
      <c r="D158" s="23">
        <f t="shared" ref="D158:H158" si="12">SUM(D159)</f>
        <v>645</v>
      </c>
      <c r="E158" s="23">
        <f t="shared" si="12"/>
        <v>408.1</v>
      </c>
      <c r="F158" s="23">
        <f t="shared" si="12"/>
        <v>161.30000000000001</v>
      </c>
      <c r="G158" s="23">
        <f t="shared" si="12"/>
        <v>-483.7</v>
      </c>
      <c r="H158" s="23">
        <f t="shared" si="12"/>
        <v>25.007751937984494</v>
      </c>
    </row>
    <row r="159" spans="1:8" ht="58.2" customHeight="1" x14ac:dyDescent="0.25">
      <c r="A159" s="51" t="s">
        <v>273</v>
      </c>
      <c r="B159" s="52" t="s">
        <v>274</v>
      </c>
      <c r="C159" s="31">
        <v>236.9</v>
      </c>
      <c r="D159" s="31">
        <v>645</v>
      </c>
      <c r="E159" s="71">
        <f t="shared" si="8"/>
        <v>408.1</v>
      </c>
      <c r="F159" s="31">
        <v>161.30000000000001</v>
      </c>
      <c r="G159" s="71">
        <f t="shared" si="9"/>
        <v>-483.7</v>
      </c>
      <c r="H159" s="31">
        <f t="shared" si="11"/>
        <v>25.007751937984494</v>
      </c>
    </row>
    <row r="160" spans="1:8" s="35" customFormat="1" x14ac:dyDescent="0.25">
      <c r="A160" s="14" t="s">
        <v>275</v>
      </c>
      <c r="B160" s="15" t="s">
        <v>276</v>
      </c>
      <c r="C160" s="44">
        <f>C161</f>
        <v>23.3</v>
      </c>
      <c r="D160" s="44">
        <f>D161</f>
        <v>23.3</v>
      </c>
      <c r="E160" s="73">
        <f t="shared" si="8"/>
        <v>0</v>
      </c>
      <c r="F160" s="44">
        <f>F161</f>
        <v>29.3</v>
      </c>
      <c r="G160" s="73">
        <f t="shared" si="9"/>
        <v>6</v>
      </c>
      <c r="H160" s="44">
        <f t="shared" si="11"/>
        <v>125.7510729613734</v>
      </c>
    </row>
    <row r="161" spans="1:8" s="28" customFormat="1" ht="26.4" x14ac:dyDescent="0.25">
      <c r="A161" s="24" t="s">
        <v>277</v>
      </c>
      <c r="B161" s="25" t="s">
        <v>278</v>
      </c>
      <c r="C161" s="26">
        <v>23.3</v>
      </c>
      <c r="D161" s="26">
        <v>23.3</v>
      </c>
      <c r="E161" s="70">
        <f t="shared" si="8"/>
        <v>0</v>
      </c>
      <c r="F161" s="26">
        <v>29.3</v>
      </c>
      <c r="G161" s="70">
        <f t="shared" si="9"/>
        <v>6</v>
      </c>
      <c r="H161" s="31">
        <f t="shared" si="11"/>
        <v>125.7510729613734</v>
      </c>
    </row>
    <row r="162" spans="1:8" s="28" customFormat="1" ht="26.4" x14ac:dyDescent="0.25">
      <c r="A162" s="14" t="s">
        <v>279</v>
      </c>
      <c r="B162" s="15" t="s">
        <v>280</v>
      </c>
      <c r="C162" s="16">
        <f>C163+C165</f>
        <v>46229.5</v>
      </c>
      <c r="D162" s="16">
        <f>D163+D165</f>
        <v>66193.599999999991</v>
      </c>
      <c r="E162" s="68">
        <f t="shared" si="8"/>
        <v>19964.099999999991</v>
      </c>
      <c r="F162" s="16">
        <f>F163+F165</f>
        <v>64944.6</v>
      </c>
      <c r="G162" s="68">
        <f t="shared" si="9"/>
        <v>-1248.9999999999927</v>
      </c>
      <c r="H162" s="16">
        <f t="shared" si="11"/>
        <v>98.113110633052145</v>
      </c>
    </row>
    <row r="163" spans="1:8" s="35" customFormat="1" x14ac:dyDescent="0.25">
      <c r="A163" s="42" t="s">
        <v>281</v>
      </c>
      <c r="B163" s="43" t="s">
        <v>282</v>
      </c>
      <c r="C163" s="16">
        <f>C164</f>
        <v>38973.1</v>
      </c>
      <c r="D163" s="16">
        <f>D164</f>
        <v>15026</v>
      </c>
      <c r="E163" s="68">
        <f t="shared" si="8"/>
        <v>-23947.1</v>
      </c>
      <c r="F163" s="16">
        <f>F164</f>
        <v>13866.4</v>
      </c>
      <c r="G163" s="68">
        <f t="shared" si="9"/>
        <v>-1159.6000000000004</v>
      </c>
      <c r="H163" s="16">
        <f t="shared" si="11"/>
        <v>92.282709969386389</v>
      </c>
    </row>
    <row r="164" spans="1:8" ht="26.4" x14ac:dyDescent="0.25">
      <c r="A164" s="24" t="s">
        <v>283</v>
      </c>
      <c r="B164" s="25" t="s">
        <v>284</v>
      </c>
      <c r="C164" s="26">
        <v>38973.1</v>
      </c>
      <c r="D164" s="26">
        <v>15026</v>
      </c>
      <c r="E164" s="70">
        <f t="shared" si="8"/>
        <v>-23947.1</v>
      </c>
      <c r="F164" s="26">
        <v>13866.4</v>
      </c>
      <c r="G164" s="70">
        <f t="shared" si="9"/>
        <v>-1159.6000000000004</v>
      </c>
      <c r="H164" s="26">
        <f t="shared" si="11"/>
        <v>92.282709969386389</v>
      </c>
    </row>
    <row r="165" spans="1:8" s="35" customFormat="1" x14ac:dyDescent="0.25">
      <c r="A165" s="42" t="s">
        <v>285</v>
      </c>
      <c r="B165" s="43" t="s">
        <v>286</v>
      </c>
      <c r="C165" s="16">
        <f>C166+C168</f>
        <v>7256.4</v>
      </c>
      <c r="D165" s="16">
        <f>D166+D168</f>
        <v>51167.599999999991</v>
      </c>
      <c r="E165" s="68">
        <f t="shared" si="8"/>
        <v>43911.19999999999</v>
      </c>
      <c r="F165" s="16">
        <f>F166+F168</f>
        <v>51078.2</v>
      </c>
      <c r="G165" s="68">
        <f t="shared" si="9"/>
        <v>-89.399999999994179</v>
      </c>
      <c r="H165" s="16">
        <f t="shared" si="11"/>
        <v>99.825280060037997</v>
      </c>
    </row>
    <row r="166" spans="1:8" s="28" customFormat="1" ht="26.4" x14ac:dyDescent="0.25">
      <c r="A166" s="39" t="s">
        <v>287</v>
      </c>
      <c r="B166" s="40" t="s">
        <v>288</v>
      </c>
      <c r="C166" s="27">
        <f>C167</f>
        <v>1033.7</v>
      </c>
      <c r="D166" s="27">
        <f>D167</f>
        <v>1124.7</v>
      </c>
      <c r="E166" s="72">
        <f t="shared" si="8"/>
        <v>91</v>
      </c>
      <c r="F166" s="27">
        <f>F167</f>
        <v>978</v>
      </c>
      <c r="G166" s="72">
        <f t="shared" si="9"/>
        <v>-146.70000000000005</v>
      </c>
      <c r="H166" s="27">
        <f t="shared" si="11"/>
        <v>86.956521739130437</v>
      </c>
    </row>
    <row r="167" spans="1:8" ht="26.4" x14ac:dyDescent="0.25">
      <c r="A167" s="24" t="s">
        <v>289</v>
      </c>
      <c r="B167" s="25" t="s">
        <v>290</v>
      </c>
      <c r="C167" s="26">
        <v>1033.7</v>
      </c>
      <c r="D167" s="26">
        <v>1124.7</v>
      </c>
      <c r="E167" s="70">
        <f t="shared" si="8"/>
        <v>91</v>
      </c>
      <c r="F167" s="26">
        <v>978</v>
      </c>
      <c r="G167" s="70">
        <f t="shared" si="9"/>
        <v>-146.70000000000005</v>
      </c>
      <c r="H167" s="26">
        <f t="shared" si="11"/>
        <v>86.956521739130437</v>
      </c>
    </row>
    <row r="168" spans="1:8" s="28" customFormat="1" x14ac:dyDescent="0.25">
      <c r="A168" s="39" t="s">
        <v>291</v>
      </c>
      <c r="B168" s="40" t="s">
        <v>292</v>
      </c>
      <c r="C168" s="27">
        <f>SUM(C169:C172)</f>
        <v>6222.7</v>
      </c>
      <c r="D168" s="27">
        <f>SUM(D169:D172)</f>
        <v>50042.899999999994</v>
      </c>
      <c r="E168" s="72">
        <f t="shared" si="8"/>
        <v>43820.2</v>
      </c>
      <c r="F168" s="27">
        <f>SUM(F169:F172)</f>
        <v>50100.2</v>
      </c>
      <c r="G168" s="72">
        <f t="shared" si="9"/>
        <v>57.30000000000291</v>
      </c>
      <c r="H168" s="27">
        <f t="shared" si="11"/>
        <v>100.11450175749208</v>
      </c>
    </row>
    <row r="169" spans="1:8" ht="52.8" x14ac:dyDescent="0.25">
      <c r="A169" s="24" t="s">
        <v>551</v>
      </c>
      <c r="B169" s="25" t="s">
        <v>549</v>
      </c>
      <c r="C169" s="26">
        <v>0</v>
      </c>
      <c r="D169" s="26">
        <v>42632.7</v>
      </c>
      <c r="E169" s="70">
        <f t="shared" si="8"/>
        <v>42632.7</v>
      </c>
      <c r="F169" s="26">
        <v>43222.6</v>
      </c>
      <c r="G169" s="70">
        <f t="shared" si="9"/>
        <v>589.90000000000146</v>
      </c>
      <c r="H169" s="26">
        <f t="shared" si="11"/>
        <v>101.38367966373229</v>
      </c>
    </row>
    <row r="170" spans="1:8" ht="66" hidden="1" x14ac:dyDescent="0.25">
      <c r="A170" s="24" t="s">
        <v>552</v>
      </c>
      <c r="B170" s="25" t="s">
        <v>550</v>
      </c>
      <c r="C170" s="26"/>
      <c r="D170" s="26"/>
      <c r="E170" s="70"/>
      <c r="F170" s="26">
        <v>0</v>
      </c>
      <c r="G170" s="70"/>
      <c r="H170" s="26"/>
    </row>
    <row r="171" spans="1:8" ht="39.6" x14ac:dyDescent="0.25">
      <c r="A171" s="24" t="s">
        <v>555</v>
      </c>
      <c r="B171" s="25" t="s">
        <v>553</v>
      </c>
      <c r="C171" s="26">
        <v>6222.7</v>
      </c>
      <c r="D171" s="26">
        <v>7075.7</v>
      </c>
      <c r="E171" s="70"/>
      <c r="F171" s="26">
        <v>3704.9</v>
      </c>
      <c r="G171" s="70"/>
      <c r="H171" s="26">
        <f t="shared" si="11"/>
        <v>52.360897155051802</v>
      </c>
    </row>
    <row r="172" spans="1:8" ht="52.8" x14ac:dyDescent="0.25">
      <c r="A172" s="24" t="s">
        <v>556</v>
      </c>
      <c r="B172" s="25" t="s">
        <v>554</v>
      </c>
      <c r="C172" s="26">
        <v>0</v>
      </c>
      <c r="D172" s="26">
        <v>334.5</v>
      </c>
      <c r="E172" s="70"/>
      <c r="F172" s="26">
        <v>3172.7</v>
      </c>
      <c r="G172" s="70"/>
      <c r="H172" s="26">
        <f t="shared" si="11"/>
        <v>948.49028400597911</v>
      </c>
    </row>
    <row r="173" spans="1:8" ht="13.2" customHeight="1" x14ac:dyDescent="0.25">
      <c r="A173" s="14" t="s">
        <v>293</v>
      </c>
      <c r="B173" s="19" t="s">
        <v>294</v>
      </c>
      <c r="C173" s="16">
        <f>C174+C176+C184+C189</f>
        <v>64263.1</v>
      </c>
      <c r="D173" s="16">
        <f>D174+D176+D184+D189</f>
        <v>64532.9</v>
      </c>
      <c r="E173" s="68">
        <f t="shared" si="8"/>
        <v>269.80000000000291</v>
      </c>
      <c r="F173" s="16">
        <f>F174+F176+F184+F189</f>
        <v>46129.499999999993</v>
      </c>
      <c r="G173" s="68">
        <f t="shared" si="9"/>
        <v>-18403.400000000009</v>
      </c>
      <c r="H173" s="16">
        <f t="shared" si="11"/>
        <v>71.482143216870767</v>
      </c>
    </row>
    <row r="174" spans="1:8" s="35" customFormat="1" x14ac:dyDescent="0.25">
      <c r="A174" s="18" t="s">
        <v>295</v>
      </c>
      <c r="B174" s="19" t="s">
        <v>296</v>
      </c>
      <c r="C174" s="16">
        <f>C175</f>
        <v>842.2</v>
      </c>
      <c r="D174" s="16">
        <f>D175</f>
        <v>842.2</v>
      </c>
      <c r="E174" s="68">
        <f t="shared" si="8"/>
        <v>0</v>
      </c>
      <c r="F174" s="16">
        <f>F175</f>
        <v>258.60000000000002</v>
      </c>
      <c r="G174" s="68">
        <f t="shared" si="9"/>
        <v>-583.6</v>
      </c>
      <c r="H174" s="16">
        <f t="shared" si="11"/>
        <v>30.705295654238903</v>
      </c>
    </row>
    <row r="175" spans="1:8" x14ac:dyDescent="0.25">
      <c r="A175" s="49" t="s">
        <v>297</v>
      </c>
      <c r="B175" s="55" t="s">
        <v>298</v>
      </c>
      <c r="C175" s="26">
        <v>842.2</v>
      </c>
      <c r="D175" s="26">
        <v>842.2</v>
      </c>
      <c r="E175" s="70">
        <f t="shared" si="8"/>
        <v>0</v>
      </c>
      <c r="F175" s="26">
        <v>258.60000000000002</v>
      </c>
      <c r="G175" s="70">
        <f t="shared" si="9"/>
        <v>-583.6</v>
      </c>
      <c r="H175" s="31">
        <f t="shared" si="11"/>
        <v>30.705295654238903</v>
      </c>
    </row>
    <row r="176" spans="1:8" s="35" customFormat="1" ht="52.8" x14ac:dyDescent="0.25">
      <c r="A176" s="18" t="s">
        <v>299</v>
      </c>
      <c r="B176" s="19" t="s">
        <v>300</v>
      </c>
      <c r="C176" s="16">
        <f>C177+C182</f>
        <v>50109.1</v>
      </c>
      <c r="D176" s="16">
        <f>D177+D182</f>
        <v>50150.100000000006</v>
      </c>
      <c r="E176" s="68">
        <f t="shared" si="8"/>
        <v>41.000000000007276</v>
      </c>
      <c r="F176" s="16">
        <f>F177+F182</f>
        <v>37766.699999999997</v>
      </c>
      <c r="G176" s="68">
        <f t="shared" si="9"/>
        <v>-12383.400000000009</v>
      </c>
      <c r="H176" s="16">
        <f t="shared" si="11"/>
        <v>75.307327403135773</v>
      </c>
    </row>
    <row r="177" spans="1:8" s="28" customFormat="1" ht="57.6" customHeight="1" x14ac:dyDescent="0.25">
      <c r="A177" s="56" t="s">
        <v>301</v>
      </c>
      <c r="B177" s="57" t="s">
        <v>302</v>
      </c>
      <c r="C177" s="27">
        <f>C179+C178</f>
        <v>50107</v>
      </c>
      <c r="D177" s="27">
        <f>D179+D178</f>
        <v>50146.3</v>
      </c>
      <c r="E177" s="72">
        <f t="shared" si="8"/>
        <v>39.30000000000291</v>
      </c>
      <c r="F177" s="27">
        <f>F179+F178</f>
        <v>37764.799999999996</v>
      </c>
      <c r="G177" s="72">
        <f t="shared" si="9"/>
        <v>-12381.500000000007</v>
      </c>
      <c r="H177" s="27">
        <f t="shared" si="11"/>
        <v>75.309245148694899</v>
      </c>
    </row>
    <row r="178" spans="1:8" s="28" customFormat="1" ht="55.95" customHeight="1" x14ac:dyDescent="0.25">
      <c r="A178" s="49" t="s">
        <v>303</v>
      </c>
      <c r="B178" s="55" t="s">
        <v>304</v>
      </c>
      <c r="C178" s="31">
        <v>0</v>
      </c>
      <c r="D178" s="31">
        <v>39.299999999999997</v>
      </c>
      <c r="E178" s="71">
        <f t="shared" si="8"/>
        <v>39.299999999999997</v>
      </c>
      <c r="F178" s="31">
        <v>50.7</v>
      </c>
      <c r="G178" s="71">
        <f t="shared" si="9"/>
        <v>11.400000000000006</v>
      </c>
      <c r="H178" s="31">
        <f t="shared" si="11"/>
        <v>129.00763358778627</v>
      </c>
    </row>
    <row r="179" spans="1:8" ht="58.95" customHeight="1" x14ac:dyDescent="0.25">
      <c r="A179" s="49" t="s">
        <v>305</v>
      </c>
      <c r="B179" s="55" t="s">
        <v>306</v>
      </c>
      <c r="C179" s="26">
        <f>C180+C181</f>
        <v>50107</v>
      </c>
      <c r="D179" s="26">
        <f>SUM(D180:D181)</f>
        <v>50107</v>
      </c>
      <c r="E179" s="26">
        <f t="shared" ref="E179:F179" si="13">E180+E181</f>
        <v>0</v>
      </c>
      <c r="F179" s="26">
        <f t="shared" si="13"/>
        <v>37714.1</v>
      </c>
      <c r="G179" s="70">
        <f t="shared" si="9"/>
        <v>-12392.900000000001</v>
      </c>
      <c r="H179" s="31">
        <f t="shared" si="11"/>
        <v>75.267128345340979</v>
      </c>
    </row>
    <row r="180" spans="1:8" ht="79.2" x14ac:dyDescent="0.25">
      <c r="A180" s="49" t="s">
        <v>307</v>
      </c>
      <c r="B180" s="55" t="s">
        <v>557</v>
      </c>
      <c r="C180" s="26">
        <v>30918.7</v>
      </c>
      <c r="D180" s="26">
        <v>30918.7</v>
      </c>
      <c r="E180" s="70">
        <f t="shared" si="8"/>
        <v>0</v>
      </c>
      <c r="F180" s="26">
        <v>17526.3</v>
      </c>
      <c r="G180" s="70">
        <f t="shared" si="9"/>
        <v>-13392.400000000001</v>
      </c>
      <c r="H180" s="26">
        <f t="shared" si="11"/>
        <v>56.685112892844778</v>
      </c>
    </row>
    <row r="181" spans="1:8" ht="79.2" x14ac:dyDescent="0.25">
      <c r="A181" s="49" t="s">
        <v>308</v>
      </c>
      <c r="B181" s="55" t="s">
        <v>558</v>
      </c>
      <c r="C181" s="26">
        <v>19188.3</v>
      </c>
      <c r="D181" s="26">
        <v>19188.3</v>
      </c>
      <c r="E181" s="70">
        <f t="shared" si="8"/>
        <v>0</v>
      </c>
      <c r="F181" s="26">
        <v>20187.8</v>
      </c>
      <c r="G181" s="70">
        <f t="shared" si="9"/>
        <v>999.5</v>
      </c>
      <c r="H181" s="26">
        <f t="shared" si="11"/>
        <v>105.20890334214079</v>
      </c>
    </row>
    <row r="182" spans="1:8" s="28" customFormat="1" ht="58.2" customHeight="1" x14ac:dyDescent="0.25">
      <c r="A182" s="56" t="s">
        <v>309</v>
      </c>
      <c r="B182" s="57" t="s">
        <v>310</v>
      </c>
      <c r="C182" s="27">
        <f>C183</f>
        <v>2.1</v>
      </c>
      <c r="D182" s="27">
        <f>D183</f>
        <v>3.8</v>
      </c>
      <c r="E182" s="72">
        <f t="shared" si="8"/>
        <v>1.6999999999999997</v>
      </c>
      <c r="F182" s="27">
        <f>F183</f>
        <v>1.9</v>
      </c>
      <c r="G182" s="72">
        <f t="shared" si="9"/>
        <v>-1.9</v>
      </c>
      <c r="H182" s="23">
        <f t="shared" si="11"/>
        <v>50</v>
      </c>
    </row>
    <row r="183" spans="1:8" ht="52.8" x14ac:dyDescent="0.25">
      <c r="A183" s="49" t="s">
        <v>311</v>
      </c>
      <c r="B183" s="55" t="s">
        <v>312</v>
      </c>
      <c r="C183" s="26">
        <v>2.1</v>
      </c>
      <c r="D183" s="26">
        <v>3.8</v>
      </c>
      <c r="E183" s="70"/>
      <c r="F183" s="26">
        <v>1.9</v>
      </c>
      <c r="G183" s="70">
        <f t="shared" si="9"/>
        <v>-1.9</v>
      </c>
      <c r="H183" s="26">
        <f t="shared" si="11"/>
        <v>50</v>
      </c>
    </row>
    <row r="184" spans="1:8" s="35" customFormat="1" ht="26.4" x14ac:dyDescent="0.25">
      <c r="A184" s="58" t="s">
        <v>313</v>
      </c>
      <c r="B184" s="59" t="s">
        <v>314</v>
      </c>
      <c r="C184" s="44">
        <f>C185+C187</f>
        <v>13232.7</v>
      </c>
      <c r="D184" s="44">
        <f>D185+D187</f>
        <v>13232.7</v>
      </c>
      <c r="E184" s="73">
        <f t="shared" si="8"/>
        <v>0</v>
      </c>
      <c r="F184" s="44">
        <f>F185+F187</f>
        <v>6377.7</v>
      </c>
      <c r="G184" s="73">
        <f t="shared" si="9"/>
        <v>-6855.0000000000009</v>
      </c>
      <c r="H184" s="44">
        <f t="shared" si="11"/>
        <v>48.19651318325058</v>
      </c>
    </row>
    <row r="185" spans="1:8" s="28" customFormat="1" ht="26.4" x14ac:dyDescent="0.25">
      <c r="A185" s="50" t="s">
        <v>315</v>
      </c>
      <c r="B185" s="60" t="s">
        <v>316</v>
      </c>
      <c r="C185" s="27">
        <f>C186</f>
        <v>13232.7</v>
      </c>
      <c r="D185" s="27">
        <f>D186</f>
        <v>13232.7</v>
      </c>
      <c r="E185" s="72">
        <f t="shared" si="8"/>
        <v>0</v>
      </c>
      <c r="F185" s="27">
        <f>F186</f>
        <v>6315.5</v>
      </c>
      <c r="G185" s="72">
        <f t="shared" si="9"/>
        <v>-6917.2000000000007</v>
      </c>
      <c r="H185" s="27">
        <f t="shared" si="11"/>
        <v>47.726465498348787</v>
      </c>
    </row>
    <row r="186" spans="1:8" ht="26.4" x14ac:dyDescent="0.25">
      <c r="A186" s="61" t="s">
        <v>317</v>
      </c>
      <c r="B186" s="55" t="s">
        <v>318</v>
      </c>
      <c r="C186" s="26">
        <v>13232.7</v>
      </c>
      <c r="D186" s="26">
        <v>13232.7</v>
      </c>
      <c r="E186" s="70">
        <f t="shared" si="8"/>
        <v>0</v>
      </c>
      <c r="F186" s="26">
        <v>6315.5</v>
      </c>
      <c r="G186" s="70">
        <f t="shared" si="9"/>
        <v>-6917.2000000000007</v>
      </c>
      <c r="H186" s="26">
        <f t="shared" si="11"/>
        <v>47.726465498348787</v>
      </c>
    </row>
    <row r="187" spans="1:8" s="28" customFormat="1" ht="42" customHeight="1" x14ac:dyDescent="0.25">
      <c r="A187" s="50" t="s">
        <v>319</v>
      </c>
      <c r="B187" s="60" t="s">
        <v>320</v>
      </c>
      <c r="C187" s="27">
        <f>C188</f>
        <v>0</v>
      </c>
      <c r="D187" s="27">
        <f>D188</f>
        <v>0</v>
      </c>
      <c r="E187" s="72">
        <f t="shared" si="8"/>
        <v>0</v>
      </c>
      <c r="F187" s="27">
        <f>F188</f>
        <v>62.2</v>
      </c>
      <c r="G187" s="72">
        <f t="shared" si="9"/>
        <v>62.2</v>
      </c>
      <c r="H187" s="27"/>
    </row>
    <row r="188" spans="1:8" ht="39.6" x14ac:dyDescent="0.25">
      <c r="A188" s="61" t="s">
        <v>321</v>
      </c>
      <c r="B188" s="55" t="s">
        <v>322</v>
      </c>
      <c r="C188" s="26">
        <v>0</v>
      </c>
      <c r="D188" s="26">
        <v>0</v>
      </c>
      <c r="E188" s="70">
        <f t="shared" si="8"/>
        <v>0</v>
      </c>
      <c r="F188" s="26">
        <v>62.2</v>
      </c>
      <c r="G188" s="70">
        <f t="shared" si="9"/>
        <v>62.2</v>
      </c>
      <c r="H188" s="26"/>
    </row>
    <row r="189" spans="1:8" ht="52.8" x14ac:dyDescent="0.25">
      <c r="A189" s="58" t="s">
        <v>323</v>
      </c>
      <c r="B189" s="59" t="s">
        <v>324</v>
      </c>
      <c r="C189" s="44">
        <f>C190</f>
        <v>79.099999999999994</v>
      </c>
      <c r="D189" s="44">
        <f>D190</f>
        <v>307.89999999999998</v>
      </c>
      <c r="E189" s="73">
        <f t="shared" si="8"/>
        <v>228.79999999999998</v>
      </c>
      <c r="F189" s="44">
        <f>F190</f>
        <v>1726.5</v>
      </c>
      <c r="G189" s="73">
        <f t="shared" si="9"/>
        <v>1418.6</v>
      </c>
      <c r="H189" s="44">
        <f t="shared" si="11"/>
        <v>560.73400454693092</v>
      </c>
    </row>
    <row r="190" spans="1:8" s="28" customFormat="1" ht="45" customHeight="1" x14ac:dyDescent="0.25">
      <c r="A190" s="50" t="s">
        <v>325</v>
      </c>
      <c r="B190" s="57" t="s">
        <v>326</v>
      </c>
      <c r="C190" s="27">
        <f>C191</f>
        <v>79.099999999999994</v>
      </c>
      <c r="D190" s="27">
        <f>D191</f>
        <v>307.89999999999998</v>
      </c>
      <c r="E190" s="72">
        <f t="shared" si="8"/>
        <v>228.79999999999998</v>
      </c>
      <c r="F190" s="27">
        <f>F191</f>
        <v>1726.5</v>
      </c>
      <c r="G190" s="72">
        <f t="shared" si="9"/>
        <v>1418.6</v>
      </c>
      <c r="H190" s="23">
        <f t="shared" si="11"/>
        <v>560.73400454693092</v>
      </c>
    </row>
    <row r="191" spans="1:8" ht="56.55" customHeight="1" x14ac:dyDescent="0.25">
      <c r="A191" s="61" t="s">
        <v>327</v>
      </c>
      <c r="B191" s="55" t="s">
        <v>328</v>
      </c>
      <c r="C191" s="26">
        <v>79.099999999999994</v>
      </c>
      <c r="D191" s="26">
        <v>307.89999999999998</v>
      </c>
      <c r="E191" s="70">
        <f t="shared" si="8"/>
        <v>228.79999999999998</v>
      </c>
      <c r="F191" s="26">
        <v>1726.5</v>
      </c>
      <c r="G191" s="70">
        <f t="shared" si="9"/>
        <v>1418.6</v>
      </c>
      <c r="H191" s="26">
        <f t="shared" si="11"/>
        <v>560.73400454693092</v>
      </c>
    </row>
    <row r="192" spans="1:8" hidden="1" x14ac:dyDescent="0.25">
      <c r="A192" s="14" t="s">
        <v>329</v>
      </c>
      <c r="B192" s="19" t="s">
        <v>330</v>
      </c>
      <c r="C192" s="16">
        <f>C193</f>
        <v>0</v>
      </c>
      <c r="D192" s="16">
        <f>D193</f>
        <v>0</v>
      </c>
      <c r="E192" s="68">
        <f t="shared" si="8"/>
        <v>0</v>
      </c>
      <c r="F192" s="16">
        <f>F193</f>
        <v>0</v>
      </c>
      <c r="G192" s="68">
        <f t="shared" si="9"/>
        <v>0</v>
      </c>
      <c r="H192" s="16" t="e">
        <f t="shared" si="11"/>
        <v>#DIV/0!</v>
      </c>
    </row>
    <row r="193" spans="1:8" s="35" customFormat="1" ht="26.4" hidden="1" x14ac:dyDescent="0.25">
      <c r="A193" s="18" t="s">
        <v>331</v>
      </c>
      <c r="B193" s="19" t="s">
        <v>332</v>
      </c>
      <c r="C193" s="16">
        <f>C194</f>
        <v>0</v>
      </c>
      <c r="D193" s="16">
        <f>D194</f>
        <v>0</v>
      </c>
      <c r="E193" s="68">
        <f t="shared" si="8"/>
        <v>0</v>
      </c>
      <c r="F193" s="16">
        <f>F194</f>
        <v>0</v>
      </c>
      <c r="G193" s="68">
        <f t="shared" si="9"/>
        <v>0</v>
      </c>
      <c r="H193" s="16" t="e">
        <f t="shared" si="11"/>
        <v>#DIV/0!</v>
      </c>
    </row>
    <row r="194" spans="1:8" ht="26.4" hidden="1" x14ac:dyDescent="0.25">
      <c r="A194" s="49" t="s">
        <v>333</v>
      </c>
      <c r="B194" s="45" t="s">
        <v>334</v>
      </c>
      <c r="C194" s="26">
        <v>0</v>
      </c>
      <c r="D194" s="26">
        <v>0</v>
      </c>
      <c r="E194" s="70">
        <f t="shared" si="8"/>
        <v>0</v>
      </c>
      <c r="F194" s="26">
        <v>0</v>
      </c>
      <c r="G194" s="70">
        <f t="shared" si="9"/>
        <v>0</v>
      </c>
      <c r="H194" s="26" t="e">
        <f t="shared" si="11"/>
        <v>#DIV/0!</v>
      </c>
    </row>
    <row r="195" spans="1:8" x14ac:dyDescent="0.25">
      <c r="A195" s="14" t="s">
        <v>335</v>
      </c>
      <c r="B195" s="19" t="s">
        <v>336</v>
      </c>
      <c r="C195" s="16">
        <f>C196+C200+C202+C207+C211+C220+C222+C243+C226+C234+C237+C205+C239+C241+C232+C229</f>
        <v>4237.7</v>
      </c>
      <c r="D195" s="16">
        <f>D196+D200+D202+D207+D211+D220+D222+D243+D226+D234+D237+D205+D239+D241+D232+D229</f>
        <v>16388</v>
      </c>
      <c r="E195" s="68">
        <f t="shared" si="8"/>
        <v>12150.3</v>
      </c>
      <c r="F195" s="16">
        <f>F196+F200+F202+F207+F211+F220+F222+F243+F226+F234+F237+F205+F239+F241+F232+F229</f>
        <v>20115.699999999997</v>
      </c>
      <c r="G195" s="68">
        <f t="shared" si="9"/>
        <v>3727.6999999999971</v>
      </c>
      <c r="H195" s="16">
        <f t="shared" si="11"/>
        <v>122.74652184525262</v>
      </c>
    </row>
    <row r="196" spans="1:8" s="35" customFormat="1" ht="26.4" x14ac:dyDescent="0.25">
      <c r="A196" s="42" t="s">
        <v>337</v>
      </c>
      <c r="B196" s="59" t="s">
        <v>338</v>
      </c>
      <c r="C196" s="44">
        <f>C197+C198</f>
        <v>0</v>
      </c>
      <c r="D196" s="44">
        <f>D197+D198</f>
        <v>408.8</v>
      </c>
      <c r="E196" s="73">
        <f t="shared" si="8"/>
        <v>408.8</v>
      </c>
      <c r="F196" s="44">
        <f>F197+F198+F199</f>
        <v>578.1</v>
      </c>
      <c r="G196" s="73">
        <f t="shared" si="9"/>
        <v>169.3</v>
      </c>
      <c r="H196" s="44">
        <f t="shared" si="11"/>
        <v>141.41389432485323</v>
      </c>
    </row>
    <row r="197" spans="1:8" ht="71.55" customHeight="1" x14ac:dyDescent="0.25">
      <c r="A197" s="29" t="s">
        <v>339</v>
      </c>
      <c r="B197" s="55" t="s">
        <v>340</v>
      </c>
      <c r="C197" s="31">
        <v>0</v>
      </c>
      <c r="D197" s="31">
        <v>365.8</v>
      </c>
      <c r="E197" s="71">
        <f t="shared" si="8"/>
        <v>365.8</v>
      </c>
      <c r="F197" s="31">
        <v>530.1</v>
      </c>
      <c r="G197" s="71">
        <f t="shared" si="9"/>
        <v>164.3</v>
      </c>
      <c r="H197" s="31">
        <f t="shared" si="11"/>
        <v>144.91525423728814</v>
      </c>
    </row>
    <row r="198" spans="1:8" ht="66" x14ac:dyDescent="0.25">
      <c r="A198" s="29" t="s">
        <v>341</v>
      </c>
      <c r="B198" s="55" t="s">
        <v>342</v>
      </c>
      <c r="C198" s="31">
        <v>0</v>
      </c>
      <c r="D198" s="31">
        <v>43</v>
      </c>
      <c r="E198" s="71">
        <f t="shared" si="8"/>
        <v>43</v>
      </c>
      <c r="F198" s="31">
        <v>44.9</v>
      </c>
      <c r="G198" s="71">
        <f t="shared" si="9"/>
        <v>1.8999999999999986</v>
      </c>
      <c r="H198" s="31">
        <f t="shared" si="11"/>
        <v>104.41860465116279</v>
      </c>
    </row>
    <row r="199" spans="1:8" ht="52.8" x14ac:dyDescent="0.25">
      <c r="A199" s="29" t="s">
        <v>677</v>
      </c>
      <c r="B199" s="55" t="s">
        <v>676</v>
      </c>
      <c r="C199" s="31">
        <v>0</v>
      </c>
      <c r="D199" s="31">
        <v>0</v>
      </c>
      <c r="E199" s="71"/>
      <c r="F199" s="31">
        <v>3.1</v>
      </c>
      <c r="G199" s="71"/>
      <c r="H199" s="31"/>
    </row>
    <row r="200" spans="1:8" s="35" customFormat="1" ht="39.6" x14ac:dyDescent="0.25">
      <c r="A200" s="42" t="s">
        <v>662</v>
      </c>
      <c r="B200" s="59" t="s">
        <v>663</v>
      </c>
      <c r="C200" s="44">
        <v>0</v>
      </c>
      <c r="D200" s="44">
        <f>D201</f>
        <v>150</v>
      </c>
      <c r="E200" s="73">
        <f t="shared" si="8"/>
        <v>150</v>
      </c>
      <c r="F200" s="44">
        <f>F201</f>
        <v>330</v>
      </c>
      <c r="G200" s="73">
        <f t="shared" si="9"/>
        <v>180</v>
      </c>
      <c r="H200" s="44">
        <f t="shared" si="11"/>
        <v>220.00000000000003</v>
      </c>
    </row>
    <row r="201" spans="1:8" s="35" customFormat="1" ht="66" x14ac:dyDescent="0.25">
      <c r="A201" s="29" t="s">
        <v>343</v>
      </c>
      <c r="B201" s="62" t="s">
        <v>344</v>
      </c>
      <c r="C201" s="31">
        <v>0</v>
      </c>
      <c r="D201" s="31">
        <v>150</v>
      </c>
      <c r="E201" s="71"/>
      <c r="F201" s="31">
        <v>330</v>
      </c>
      <c r="G201" s="71"/>
      <c r="H201" s="31">
        <f t="shared" si="11"/>
        <v>220.00000000000003</v>
      </c>
    </row>
    <row r="202" spans="1:8" s="77" customFormat="1" ht="39.6" x14ac:dyDescent="0.25">
      <c r="A202" s="75" t="s">
        <v>345</v>
      </c>
      <c r="B202" s="76" t="s">
        <v>346</v>
      </c>
      <c r="C202" s="44">
        <f>C204+C203</f>
        <v>0</v>
      </c>
      <c r="D202" s="44">
        <f>D204+D203</f>
        <v>521</v>
      </c>
      <c r="E202" s="44">
        <f t="shared" si="8"/>
        <v>521</v>
      </c>
      <c r="F202" s="44">
        <f>F204+F203</f>
        <v>428</v>
      </c>
      <c r="G202" s="44">
        <f t="shared" si="9"/>
        <v>-93</v>
      </c>
      <c r="H202" s="44">
        <f t="shared" si="11"/>
        <v>82.149712092130528</v>
      </c>
    </row>
    <row r="203" spans="1:8" s="80" customFormat="1" ht="61.95" customHeight="1" x14ac:dyDescent="0.25">
      <c r="A203" s="78" t="s">
        <v>347</v>
      </c>
      <c r="B203" s="79" t="s">
        <v>348</v>
      </c>
      <c r="C203" s="31">
        <v>0</v>
      </c>
      <c r="D203" s="31">
        <v>521</v>
      </c>
      <c r="E203" s="31">
        <f t="shared" si="8"/>
        <v>521</v>
      </c>
      <c r="F203" s="31">
        <v>428</v>
      </c>
      <c r="G203" s="31">
        <f t="shared" si="9"/>
        <v>-93</v>
      </c>
      <c r="H203" s="31">
        <f t="shared" si="11"/>
        <v>82.149712092130528</v>
      </c>
    </row>
    <row r="204" spans="1:8" s="32" customFormat="1" ht="52.8" hidden="1" x14ac:dyDescent="0.25">
      <c r="A204" s="29" t="s">
        <v>349</v>
      </c>
      <c r="B204" s="62" t="s">
        <v>350</v>
      </c>
      <c r="C204" s="31">
        <v>0</v>
      </c>
      <c r="D204" s="31">
        <v>0</v>
      </c>
      <c r="E204" s="71">
        <f t="shared" si="8"/>
        <v>0</v>
      </c>
      <c r="F204" s="31">
        <v>0</v>
      </c>
      <c r="G204" s="71">
        <f t="shared" si="9"/>
        <v>0</v>
      </c>
      <c r="H204" s="31" t="e">
        <f t="shared" si="11"/>
        <v>#DIV/0!</v>
      </c>
    </row>
    <row r="205" spans="1:8" s="35" customFormat="1" ht="26.4" hidden="1" x14ac:dyDescent="0.25">
      <c r="A205" s="42" t="s">
        <v>351</v>
      </c>
      <c r="B205" s="59" t="s">
        <v>352</v>
      </c>
      <c r="C205" s="44">
        <f>C206</f>
        <v>0</v>
      </c>
      <c r="D205" s="44">
        <f>D206</f>
        <v>0</v>
      </c>
      <c r="E205" s="73">
        <f t="shared" si="8"/>
        <v>0</v>
      </c>
      <c r="F205" s="44">
        <f>F206</f>
        <v>0</v>
      </c>
      <c r="G205" s="73">
        <f t="shared" si="9"/>
        <v>0</v>
      </c>
      <c r="H205" s="44"/>
    </row>
    <row r="206" spans="1:8" ht="66" hidden="1" x14ac:dyDescent="0.25">
      <c r="A206" s="29" t="s">
        <v>353</v>
      </c>
      <c r="B206" s="62" t="s">
        <v>354</v>
      </c>
      <c r="C206" s="31">
        <v>0</v>
      </c>
      <c r="D206" s="31">
        <v>0</v>
      </c>
      <c r="E206" s="71">
        <f t="shared" si="8"/>
        <v>0</v>
      </c>
      <c r="F206" s="31">
        <v>0</v>
      </c>
      <c r="G206" s="71">
        <f t="shared" si="9"/>
        <v>0</v>
      </c>
      <c r="H206" s="31"/>
    </row>
    <row r="207" spans="1:8" hidden="1" x14ac:dyDescent="0.25">
      <c r="A207" s="21" t="s">
        <v>355</v>
      </c>
      <c r="B207" s="60" t="s">
        <v>356</v>
      </c>
      <c r="C207" s="31">
        <f>C208</f>
        <v>0</v>
      </c>
      <c r="D207" s="31">
        <f>D208+D210</f>
        <v>0</v>
      </c>
      <c r="E207" s="71">
        <f t="shared" si="8"/>
        <v>0</v>
      </c>
      <c r="F207" s="31">
        <f>F208+F210</f>
        <v>0</v>
      </c>
      <c r="G207" s="71">
        <f t="shared" si="9"/>
        <v>0</v>
      </c>
      <c r="H207" s="31" t="e">
        <f t="shared" si="11"/>
        <v>#DIV/0!</v>
      </c>
    </row>
    <row r="208" spans="1:8" ht="39.6" hidden="1" x14ac:dyDescent="0.25">
      <c r="A208" s="29" t="s">
        <v>357</v>
      </c>
      <c r="B208" s="62" t="s">
        <v>358</v>
      </c>
      <c r="C208" s="31"/>
      <c r="D208" s="31"/>
      <c r="E208" s="71">
        <f t="shared" si="8"/>
        <v>0</v>
      </c>
      <c r="F208" s="31"/>
      <c r="G208" s="71">
        <f t="shared" si="9"/>
        <v>0</v>
      </c>
      <c r="H208" s="31" t="e">
        <f t="shared" si="11"/>
        <v>#DIV/0!</v>
      </c>
    </row>
    <row r="209" spans="1:8" ht="39.6" hidden="1" x14ac:dyDescent="0.25">
      <c r="A209" s="29" t="s">
        <v>359</v>
      </c>
      <c r="B209" s="62" t="s">
        <v>360</v>
      </c>
      <c r="C209" s="31"/>
      <c r="D209" s="31"/>
      <c r="E209" s="71">
        <f t="shared" si="8"/>
        <v>0</v>
      </c>
      <c r="F209" s="31"/>
      <c r="G209" s="71">
        <f t="shared" si="9"/>
        <v>0</v>
      </c>
      <c r="H209" s="31" t="e">
        <f t="shared" si="11"/>
        <v>#DIV/0!</v>
      </c>
    </row>
    <row r="210" spans="1:8" ht="26.4" hidden="1" x14ac:dyDescent="0.25">
      <c r="A210" s="29" t="s">
        <v>539</v>
      </c>
      <c r="B210" s="62" t="s">
        <v>540</v>
      </c>
      <c r="C210" s="31">
        <v>0</v>
      </c>
      <c r="D210" s="31"/>
      <c r="E210" s="71"/>
      <c r="F210" s="31"/>
      <c r="G210" s="71"/>
      <c r="H210" s="31" t="e">
        <f t="shared" si="11"/>
        <v>#DIV/0!</v>
      </c>
    </row>
    <row r="211" spans="1:8" s="35" customFormat="1" ht="72" customHeight="1" x14ac:dyDescent="0.25">
      <c r="A211" s="42" t="s">
        <v>361</v>
      </c>
      <c r="B211" s="59" t="s">
        <v>362</v>
      </c>
      <c r="C211" s="44">
        <f t="shared" ref="C211:E211" si="14">C212+C213+C216+C217+C218+C215+C214</f>
        <v>0</v>
      </c>
      <c r="D211" s="44">
        <f t="shared" si="14"/>
        <v>40</v>
      </c>
      <c r="E211" s="44">
        <f t="shared" si="14"/>
        <v>40</v>
      </c>
      <c r="F211" s="44">
        <f>F212+F213+F216+F217+F218+F215+F214</f>
        <v>473.7</v>
      </c>
      <c r="G211" s="73">
        <f t="shared" si="9"/>
        <v>433.7</v>
      </c>
      <c r="H211" s="44">
        <f t="shared" si="11"/>
        <v>1184.25</v>
      </c>
    </row>
    <row r="212" spans="1:8" hidden="1" x14ac:dyDescent="0.25">
      <c r="A212" s="29" t="s">
        <v>363</v>
      </c>
      <c r="B212" s="62" t="s">
        <v>364</v>
      </c>
      <c r="C212" s="31"/>
      <c r="D212" s="31"/>
      <c r="E212" s="71">
        <f t="shared" si="8"/>
        <v>0</v>
      </c>
      <c r="F212" s="31"/>
      <c r="G212" s="71">
        <f t="shared" si="9"/>
        <v>0</v>
      </c>
      <c r="H212" s="31"/>
    </row>
    <row r="213" spans="1:8" s="28" customFormat="1" ht="57" customHeight="1" x14ac:dyDescent="0.25">
      <c r="A213" s="29" t="s">
        <v>365</v>
      </c>
      <c r="B213" s="62" t="s">
        <v>366</v>
      </c>
      <c r="C213" s="31">
        <v>0</v>
      </c>
      <c r="D213" s="31">
        <v>0</v>
      </c>
      <c r="E213" s="71">
        <f t="shared" si="8"/>
        <v>0</v>
      </c>
      <c r="F213" s="31">
        <v>5</v>
      </c>
      <c r="G213" s="71">
        <f t="shared" si="9"/>
        <v>5</v>
      </c>
      <c r="H213" s="31"/>
    </row>
    <row r="214" spans="1:8" s="28" customFormat="1" ht="43.2" hidden="1" customHeight="1" x14ac:dyDescent="0.25">
      <c r="A214" s="63" t="s">
        <v>367</v>
      </c>
      <c r="B214" s="64" t="s">
        <v>368</v>
      </c>
      <c r="C214" s="31">
        <v>0</v>
      </c>
      <c r="D214" s="31">
        <v>0</v>
      </c>
      <c r="E214" s="71">
        <f t="shared" si="8"/>
        <v>0</v>
      </c>
      <c r="F214" s="31">
        <v>0</v>
      </c>
      <c r="G214" s="71">
        <f t="shared" si="9"/>
        <v>0</v>
      </c>
      <c r="H214" s="31"/>
    </row>
    <row r="215" spans="1:8" ht="45.6" hidden="1" customHeight="1" x14ac:dyDescent="0.25">
      <c r="A215" s="29" t="s">
        <v>369</v>
      </c>
      <c r="B215" s="62" t="s">
        <v>370</v>
      </c>
      <c r="C215" s="31">
        <v>0</v>
      </c>
      <c r="D215" s="31">
        <v>0</v>
      </c>
      <c r="E215" s="71">
        <f t="shared" si="8"/>
        <v>0</v>
      </c>
      <c r="F215" s="31">
        <v>0</v>
      </c>
      <c r="G215" s="71">
        <f t="shared" si="9"/>
        <v>0</v>
      </c>
      <c r="H215" s="31"/>
    </row>
    <row r="216" spans="1:8" ht="42.6" customHeight="1" x14ac:dyDescent="0.25">
      <c r="A216" s="29" t="s">
        <v>371</v>
      </c>
      <c r="B216" s="62" t="s">
        <v>372</v>
      </c>
      <c r="C216" s="31">
        <v>0</v>
      </c>
      <c r="D216" s="31">
        <v>40</v>
      </c>
      <c r="E216" s="71">
        <f t="shared" si="8"/>
        <v>40</v>
      </c>
      <c r="F216" s="31">
        <v>168.7</v>
      </c>
      <c r="G216" s="71">
        <f t="shared" si="9"/>
        <v>128.69999999999999</v>
      </c>
      <c r="H216" s="31">
        <f t="shared" si="11"/>
        <v>421.74999999999994</v>
      </c>
    </row>
    <row r="217" spans="1:8" ht="52.8" x14ac:dyDescent="0.25">
      <c r="A217" s="29" t="s">
        <v>664</v>
      </c>
      <c r="B217" s="62" t="s">
        <v>665</v>
      </c>
      <c r="C217" s="31">
        <v>0</v>
      </c>
      <c r="D217" s="31">
        <v>0</v>
      </c>
      <c r="E217" s="71">
        <f t="shared" ref="E217:E289" si="15">D217-C217</f>
        <v>0</v>
      </c>
      <c r="F217" s="31">
        <v>300</v>
      </c>
      <c r="G217" s="71">
        <f t="shared" ref="G217:G289" si="16">F217-D217</f>
        <v>300</v>
      </c>
      <c r="H217" s="31"/>
    </row>
    <row r="218" spans="1:8" hidden="1" x14ac:dyDescent="0.25">
      <c r="A218" s="29" t="s">
        <v>373</v>
      </c>
      <c r="B218" s="62" t="s">
        <v>374</v>
      </c>
      <c r="C218" s="31">
        <f>C219</f>
        <v>0</v>
      </c>
      <c r="D218" s="31">
        <f>D219</f>
        <v>0</v>
      </c>
      <c r="E218" s="71">
        <f t="shared" si="15"/>
        <v>0</v>
      </c>
      <c r="F218" s="31">
        <f>F219</f>
        <v>0</v>
      </c>
      <c r="G218" s="71">
        <f t="shared" si="16"/>
        <v>0</v>
      </c>
      <c r="H218" s="31" t="e">
        <f t="shared" si="11"/>
        <v>#DIV/0!</v>
      </c>
    </row>
    <row r="219" spans="1:8" ht="26.4" hidden="1" x14ac:dyDescent="0.25">
      <c r="A219" s="29" t="s">
        <v>375</v>
      </c>
      <c r="B219" s="62" t="s">
        <v>376</v>
      </c>
      <c r="C219" s="31"/>
      <c r="D219" s="31"/>
      <c r="E219" s="71">
        <f t="shared" si="15"/>
        <v>0</v>
      </c>
      <c r="F219" s="31"/>
      <c r="G219" s="71">
        <f t="shared" si="16"/>
        <v>0</v>
      </c>
      <c r="H219" s="31" t="e">
        <f t="shared" si="11"/>
        <v>#DIV/0!</v>
      </c>
    </row>
    <row r="220" spans="1:8" s="35" customFormat="1" ht="39.6" x14ac:dyDescent="0.25">
      <c r="A220" s="42" t="s">
        <v>666</v>
      </c>
      <c r="B220" s="59" t="s">
        <v>667</v>
      </c>
      <c r="C220" s="44">
        <v>0</v>
      </c>
      <c r="D220" s="44">
        <f>D221</f>
        <v>57.8</v>
      </c>
      <c r="E220" s="73">
        <f t="shared" si="15"/>
        <v>57.8</v>
      </c>
      <c r="F220" s="44">
        <f>F221</f>
        <v>133</v>
      </c>
      <c r="G220" s="73">
        <f t="shared" si="16"/>
        <v>75.2</v>
      </c>
      <c r="H220" s="44">
        <f t="shared" si="11"/>
        <v>230.10380622837368</v>
      </c>
    </row>
    <row r="221" spans="1:8" s="35" customFormat="1" ht="66" x14ac:dyDescent="0.25">
      <c r="A221" s="29" t="s">
        <v>377</v>
      </c>
      <c r="B221" s="62" t="s">
        <v>378</v>
      </c>
      <c r="C221" s="31">
        <v>0</v>
      </c>
      <c r="D221" s="31">
        <v>57.8</v>
      </c>
      <c r="E221" s="71"/>
      <c r="F221" s="31">
        <v>133</v>
      </c>
      <c r="G221" s="71"/>
      <c r="H221" s="31">
        <f t="shared" si="11"/>
        <v>230.10380622837368</v>
      </c>
    </row>
    <row r="222" spans="1:8" s="35" customFormat="1" ht="26.4" x14ac:dyDescent="0.25">
      <c r="A222" s="42" t="s">
        <v>379</v>
      </c>
      <c r="B222" s="59" t="s">
        <v>380</v>
      </c>
      <c r="C222" s="44">
        <f>C225+C223</f>
        <v>0</v>
      </c>
      <c r="D222" s="44">
        <f>D225+D223</f>
        <v>650</v>
      </c>
      <c r="E222" s="73">
        <f t="shared" si="15"/>
        <v>650</v>
      </c>
      <c r="F222" s="44">
        <f>F225+F223</f>
        <v>816.2</v>
      </c>
      <c r="G222" s="73">
        <f t="shared" si="16"/>
        <v>166.20000000000005</v>
      </c>
      <c r="H222" s="44">
        <f t="shared" si="11"/>
        <v>125.56923076923077</v>
      </c>
    </row>
    <row r="223" spans="1:8" s="32" customFormat="1" ht="26.4" hidden="1" x14ac:dyDescent="0.25">
      <c r="A223" s="29" t="s">
        <v>381</v>
      </c>
      <c r="B223" s="62" t="s">
        <v>382</v>
      </c>
      <c r="C223" s="31">
        <f>C224</f>
        <v>0</v>
      </c>
      <c r="D223" s="31">
        <f>D224</f>
        <v>0</v>
      </c>
      <c r="E223" s="71">
        <f t="shared" si="15"/>
        <v>0</v>
      </c>
      <c r="F223" s="31">
        <f>F224</f>
        <v>0</v>
      </c>
      <c r="G223" s="71">
        <f t="shared" si="16"/>
        <v>0</v>
      </c>
      <c r="H223" s="31"/>
    </row>
    <row r="224" spans="1:8" s="32" customFormat="1" ht="57.6" hidden="1" customHeight="1" x14ac:dyDescent="0.25">
      <c r="A224" s="29" t="s">
        <v>383</v>
      </c>
      <c r="B224" s="62" t="s">
        <v>384</v>
      </c>
      <c r="C224" s="31">
        <v>0</v>
      </c>
      <c r="D224" s="31">
        <v>0</v>
      </c>
      <c r="E224" s="71">
        <f t="shared" si="15"/>
        <v>0</v>
      </c>
      <c r="F224" s="31"/>
      <c r="G224" s="71">
        <f t="shared" si="16"/>
        <v>0</v>
      </c>
      <c r="H224" s="31"/>
    </row>
    <row r="225" spans="1:8" s="32" customFormat="1" ht="39.6" x14ac:dyDescent="0.25">
      <c r="A225" s="29" t="s">
        <v>385</v>
      </c>
      <c r="B225" s="62" t="s">
        <v>386</v>
      </c>
      <c r="C225" s="31">
        <v>0</v>
      </c>
      <c r="D225" s="31">
        <v>650</v>
      </c>
      <c r="E225" s="71">
        <f t="shared" si="15"/>
        <v>650</v>
      </c>
      <c r="F225" s="31">
        <v>816.2</v>
      </c>
      <c r="G225" s="71">
        <f t="shared" si="16"/>
        <v>166.20000000000005</v>
      </c>
      <c r="H225" s="31">
        <f t="shared" ref="H225" si="17">F225/D225*100</f>
        <v>125.56923076923077</v>
      </c>
    </row>
    <row r="226" spans="1:8" s="35" customFormat="1" ht="43.95" customHeight="1" x14ac:dyDescent="0.25">
      <c r="A226" s="42" t="s">
        <v>387</v>
      </c>
      <c r="B226" s="59" t="s">
        <v>388</v>
      </c>
      <c r="C226" s="44">
        <f>SUM(C227:C228)</f>
        <v>0</v>
      </c>
      <c r="D226" s="44">
        <f>SUM(D227:D228)</f>
        <v>0</v>
      </c>
      <c r="E226" s="73">
        <f t="shared" si="15"/>
        <v>0</v>
      </c>
      <c r="F226" s="44">
        <f>SUM(F227:F228)</f>
        <v>95.8</v>
      </c>
      <c r="G226" s="73">
        <f t="shared" si="16"/>
        <v>95.8</v>
      </c>
      <c r="H226" s="44"/>
    </row>
    <row r="227" spans="1:8" s="35" customFormat="1" ht="43.95" hidden="1" customHeight="1" x14ac:dyDescent="0.25">
      <c r="A227" s="29" t="s">
        <v>389</v>
      </c>
      <c r="B227" s="62" t="s">
        <v>390</v>
      </c>
      <c r="C227" s="31">
        <v>0</v>
      </c>
      <c r="D227" s="31">
        <v>0</v>
      </c>
      <c r="E227" s="71">
        <f t="shared" si="15"/>
        <v>0</v>
      </c>
      <c r="F227" s="31">
        <v>0</v>
      </c>
      <c r="G227" s="71">
        <f t="shared" si="16"/>
        <v>0</v>
      </c>
      <c r="H227" s="31" t="e">
        <f t="shared" ref="H227:H311" si="18">F227/D227*100</f>
        <v>#DIV/0!</v>
      </c>
    </row>
    <row r="228" spans="1:8" ht="70.95" customHeight="1" x14ac:dyDescent="0.25">
      <c r="A228" s="29" t="s">
        <v>391</v>
      </c>
      <c r="B228" s="62" t="s">
        <v>392</v>
      </c>
      <c r="C228" s="31">
        <v>0</v>
      </c>
      <c r="D228" s="31">
        <v>0</v>
      </c>
      <c r="E228" s="71">
        <f t="shared" si="15"/>
        <v>0</v>
      </c>
      <c r="F228" s="31">
        <v>95.8</v>
      </c>
      <c r="G228" s="71">
        <f t="shared" si="16"/>
        <v>95.8</v>
      </c>
      <c r="H228" s="31"/>
    </row>
    <row r="229" spans="1:8" s="35" customFormat="1" x14ac:dyDescent="0.25">
      <c r="A229" s="42" t="s">
        <v>393</v>
      </c>
      <c r="B229" s="59" t="s">
        <v>394</v>
      </c>
      <c r="C229" s="44">
        <f>C230+C231</f>
        <v>56.7</v>
      </c>
      <c r="D229" s="44">
        <f>D230+D231</f>
        <v>56.7</v>
      </c>
      <c r="E229" s="73">
        <f t="shared" si="15"/>
        <v>0</v>
      </c>
      <c r="F229" s="44">
        <f>F230+F231</f>
        <v>797.7</v>
      </c>
      <c r="G229" s="73">
        <f t="shared" si="16"/>
        <v>741</v>
      </c>
      <c r="H229" s="44">
        <f t="shared" ref="H229" si="19">F229/D229*100</f>
        <v>1406.8783068783071</v>
      </c>
    </row>
    <row r="230" spans="1:8" ht="26.4" x14ac:dyDescent="0.25">
      <c r="A230" s="29" t="s">
        <v>395</v>
      </c>
      <c r="B230" s="62" t="s">
        <v>396</v>
      </c>
      <c r="C230" s="31">
        <v>56.7</v>
      </c>
      <c r="D230" s="31">
        <v>56.7</v>
      </c>
      <c r="E230" s="71">
        <f t="shared" si="15"/>
        <v>0</v>
      </c>
      <c r="F230" s="31">
        <v>797.7</v>
      </c>
      <c r="G230" s="71">
        <f t="shared" si="16"/>
        <v>741</v>
      </c>
      <c r="H230" s="31">
        <f t="shared" ref="H230" si="20">F230/D230*100</f>
        <v>1406.8783068783071</v>
      </c>
    </row>
    <row r="231" spans="1:8" ht="52.8" hidden="1" x14ac:dyDescent="0.25">
      <c r="A231" s="29" t="s">
        <v>397</v>
      </c>
      <c r="B231" s="62" t="s">
        <v>398</v>
      </c>
      <c r="C231" s="31"/>
      <c r="D231" s="31"/>
      <c r="E231" s="71">
        <f t="shared" si="15"/>
        <v>0</v>
      </c>
      <c r="F231" s="31"/>
      <c r="G231" s="71">
        <f t="shared" si="16"/>
        <v>0</v>
      </c>
      <c r="H231" s="31" t="e">
        <f t="shared" si="18"/>
        <v>#DIV/0!</v>
      </c>
    </row>
    <row r="232" spans="1:8" ht="39.6" x14ac:dyDescent="0.25">
      <c r="A232" s="42" t="s">
        <v>399</v>
      </c>
      <c r="B232" s="59" t="s">
        <v>400</v>
      </c>
      <c r="C232" s="44">
        <f>C233</f>
        <v>1029.5999999999999</v>
      </c>
      <c r="D232" s="44">
        <f>D233</f>
        <v>1029.5999999999999</v>
      </c>
      <c r="E232" s="73">
        <f t="shared" si="15"/>
        <v>0</v>
      </c>
      <c r="F232" s="44">
        <f>F233</f>
        <v>360.3</v>
      </c>
      <c r="G232" s="73">
        <f t="shared" si="16"/>
        <v>-669.3</v>
      </c>
      <c r="H232" s="44">
        <f t="shared" si="18"/>
        <v>34.994172494172496</v>
      </c>
    </row>
    <row r="233" spans="1:8" ht="43.2" customHeight="1" x14ac:dyDescent="0.25">
      <c r="A233" s="29" t="s">
        <v>401</v>
      </c>
      <c r="B233" s="62" t="s">
        <v>402</v>
      </c>
      <c r="C233" s="31">
        <v>1029.5999999999999</v>
      </c>
      <c r="D233" s="31">
        <v>1029.5999999999999</v>
      </c>
      <c r="E233" s="71">
        <f t="shared" si="15"/>
        <v>0</v>
      </c>
      <c r="F233" s="31">
        <v>360.3</v>
      </c>
      <c r="G233" s="71">
        <f t="shared" si="16"/>
        <v>-669.3</v>
      </c>
      <c r="H233" s="31">
        <f t="shared" si="18"/>
        <v>34.994172494172496</v>
      </c>
    </row>
    <row r="234" spans="1:8" s="35" customFormat="1" ht="39.6" x14ac:dyDescent="0.25">
      <c r="A234" s="42" t="s">
        <v>403</v>
      </c>
      <c r="B234" s="59" t="s">
        <v>404</v>
      </c>
      <c r="C234" s="44">
        <f>C235+C236</f>
        <v>0</v>
      </c>
      <c r="D234" s="44">
        <f>D235+D236</f>
        <v>769.1</v>
      </c>
      <c r="E234" s="73">
        <f t="shared" si="15"/>
        <v>769.1</v>
      </c>
      <c r="F234" s="44">
        <f>F235+F236</f>
        <v>870.1</v>
      </c>
      <c r="G234" s="73">
        <f t="shared" si="16"/>
        <v>101</v>
      </c>
      <c r="H234" s="44">
        <f t="shared" si="18"/>
        <v>113.13223247952151</v>
      </c>
    </row>
    <row r="235" spans="1:8" s="35" customFormat="1" ht="39.6" x14ac:dyDescent="0.25">
      <c r="A235" s="29" t="s">
        <v>403</v>
      </c>
      <c r="B235" s="62" t="s">
        <v>405</v>
      </c>
      <c r="C235" s="31">
        <v>0</v>
      </c>
      <c r="D235" s="31">
        <v>0</v>
      </c>
      <c r="E235" s="71">
        <f t="shared" si="15"/>
        <v>0</v>
      </c>
      <c r="F235" s="31">
        <v>11.2</v>
      </c>
      <c r="G235" s="71">
        <f t="shared" si="16"/>
        <v>11.2</v>
      </c>
      <c r="H235" s="31"/>
    </row>
    <row r="236" spans="1:8" s="35" customFormat="1" ht="66" x14ac:dyDescent="0.25">
      <c r="A236" s="29" t="s">
        <v>406</v>
      </c>
      <c r="B236" s="62" t="s">
        <v>407</v>
      </c>
      <c r="C236" s="31">
        <v>0</v>
      </c>
      <c r="D236" s="31">
        <v>769.1</v>
      </c>
      <c r="E236" s="71">
        <f t="shared" si="15"/>
        <v>769.1</v>
      </c>
      <c r="F236" s="31">
        <v>858.9</v>
      </c>
      <c r="G236" s="71">
        <f t="shared" si="16"/>
        <v>89.799999999999955</v>
      </c>
      <c r="H236" s="31">
        <f t="shared" ref="H236:H240" si="21">F236/D236*100</f>
        <v>111.67598491743595</v>
      </c>
    </row>
    <row r="237" spans="1:8" s="35" customFormat="1" ht="26.4" x14ac:dyDescent="0.25">
      <c r="A237" s="42" t="s">
        <v>659</v>
      </c>
      <c r="B237" s="59" t="s">
        <v>660</v>
      </c>
      <c r="C237" s="44">
        <v>0</v>
      </c>
      <c r="D237" s="44">
        <f>D238</f>
        <v>825</v>
      </c>
      <c r="E237" s="73">
        <f t="shared" si="15"/>
        <v>825</v>
      </c>
      <c r="F237" s="44">
        <f>F238</f>
        <v>1966</v>
      </c>
      <c r="G237" s="73">
        <f t="shared" si="16"/>
        <v>1141</v>
      </c>
      <c r="H237" s="44">
        <f t="shared" si="21"/>
        <v>238.30303030303028</v>
      </c>
    </row>
    <row r="238" spans="1:8" s="35" customFormat="1" ht="53.55" customHeight="1" x14ac:dyDescent="0.25">
      <c r="A238" s="29" t="s">
        <v>408</v>
      </c>
      <c r="B238" s="62" t="s">
        <v>661</v>
      </c>
      <c r="C238" s="31">
        <v>0</v>
      </c>
      <c r="D238" s="31">
        <v>825</v>
      </c>
      <c r="E238" s="71">
        <f t="shared" si="15"/>
        <v>825</v>
      </c>
      <c r="F238" s="31">
        <v>1966</v>
      </c>
      <c r="G238" s="71">
        <f t="shared" si="16"/>
        <v>1141</v>
      </c>
      <c r="H238" s="31">
        <f t="shared" si="21"/>
        <v>238.30303030303028</v>
      </c>
    </row>
    <row r="239" spans="1:8" s="35" customFormat="1" ht="52.8" x14ac:dyDescent="0.25">
      <c r="A239" s="42" t="s">
        <v>409</v>
      </c>
      <c r="B239" s="59" t="s">
        <v>410</v>
      </c>
      <c r="C239" s="44">
        <f>C240</f>
        <v>1121.5</v>
      </c>
      <c r="D239" s="44">
        <f>D240</f>
        <v>1121.5</v>
      </c>
      <c r="E239" s="73">
        <f t="shared" si="15"/>
        <v>0</v>
      </c>
      <c r="F239" s="44">
        <f>F240</f>
        <v>70.599999999999994</v>
      </c>
      <c r="G239" s="73">
        <f t="shared" si="16"/>
        <v>-1050.9000000000001</v>
      </c>
      <c r="H239" s="44">
        <f t="shared" si="21"/>
        <v>6.2951404369148447</v>
      </c>
    </row>
    <row r="240" spans="1:8" s="32" customFormat="1" ht="52.8" x14ac:dyDescent="0.25">
      <c r="A240" s="29" t="s">
        <v>411</v>
      </c>
      <c r="B240" s="62" t="s">
        <v>412</v>
      </c>
      <c r="C240" s="31">
        <v>1121.5</v>
      </c>
      <c r="D240" s="31">
        <v>1121.5</v>
      </c>
      <c r="E240" s="71">
        <f t="shared" si="15"/>
        <v>0</v>
      </c>
      <c r="F240" s="31">
        <v>70.599999999999994</v>
      </c>
      <c r="G240" s="71">
        <f t="shared" si="16"/>
        <v>-1050.9000000000001</v>
      </c>
      <c r="H240" s="31">
        <f t="shared" si="21"/>
        <v>6.2951404369148447</v>
      </c>
    </row>
    <row r="241" spans="1:8" s="35" customFormat="1" ht="26.4" x14ac:dyDescent="0.25">
      <c r="A241" s="42" t="s">
        <v>413</v>
      </c>
      <c r="B241" s="59" t="s">
        <v>414</v>
      </c>
      <c r="C241" s="44">
        <f>C242</f>
        <v>665.8</v>
      </c>
      <c r="D241" s="44">
        <f>D242</f>
        <v>1169.3</v>
      </c>
      <c r="E241" s="73">
        <f t="shared" si="15"/>
        <v>503.5</v>
      </c>
      <c r="F241" s="44">
        <f>F242</f>
        <v>2389.3000000000002</v>
      </c>
      <c r="G241" s="73">
        <f t="shared" si="16"/>
        <v>1220.0000000000002</v>
      </c>
      <c r="H241" s="44">
        <f t="shared" si="18"/>
        <v>204.33592747797832</v>
      </c>
    </row>
    <row r="242" spans="1:8" s="32" customFormat="1" ht="39.6" x14ac:dyDescent="0.25">
      <c r="A242" s="29" t="s">
        <v>415</v>
      </c>
      <c r="B242" s="62" t="s">
        <v>416</v>
      </c>
      <c r="C242" s="31">
        <v>665.8</v>
      </c>
      <c r="D242" s="31">
        <v>1169.3</v>
      </c>
      <c r="E242" s="71">
        <f t="shared" si="15"/>
        <v>503.5</v>
      </c>
      <c r="F242" s="31">
        <v>2389.3000000000002</v>
      </c>
      <c r="G242" s="71">
        <f t="shared" si="16"/>
        <v>1220.0000000000002</v>
      </c>
      <c r="H242" s="31">
        <f t="shared" si="18"/>
        <v>204.33592747797832</v>
      </c>
    </row>
    <row r="243" spans="1:8" s="35" customFormat="1" ht="26.4" x14ac:dyDescent="0.25">
      <c r="A243" s="42" t="s">
        <v>417</v>
      </c>
      <c r="B243" s="59" t="s">
        <v>418</v>
      </c>
      <c r="C243" s="44">
        <f>SUM(C244:C245)</f>
        <v>1364.1</v>
      </c>
      <c r="D243" s="44">
        <f>SUM(D244:D245)</f>
        <v>9589.2000000000007</v>
      </c>
      <c r="E243" s="73">
        <f t="shared" si="15"/>
        <v>8225.1</v>
      </c>
      <c r="F243" s="44">
        <f>SUM(F244:F246)</f>
        <v>10806.9</v>
      </c>
      <c r="G243" s="73">
        <f t="shared" si="16"/>
        <v>1217.6999999999989</v>
      </c>
      <c r="H243" s="44">
        <f t="shared" si="18"/>
        <v>112.69866099361781</v>
      </c>
    </row>
    <row r="244" spans="1:8" ht="26.4" x14ac:dyDescent="0.25">
      <c r="A244" s="29" t="s">
        <v>419</v>
      </c>
      <c r="B244" s="62" t="s">
        <v>420</v>
      </c>
      <c r="C244" s="31">
        <v>1364.1</v>
      </c>
      <c r="D244" s="31">
        <v>3784.2</v>
      </c>
      <c r="E244" s="71">
        <f t="shared" si="15"/>
        <v>2420.1</v>
      </c>
      <c r="F244" s="31">
        <v>5099.2</v>
      </c>
      <c r="G244" s="71">
        <f t="shared" si="16"/>
        <v>1315</v>
      </c>
      <c r="H244" s="31">
        <f t="shared" si="18"/>
        <v>134.74974895618627</v>
      </c>
    </row>
    <row r="245" spans="1:8" ht="57" customHeight="1" x14ac:dyDescent="0.25">
      <c r="A245" s="29" t="s">
        <v>421</v>
      </c>
      <c r="B245" s="62" t="s">
        <v>422</v>
      </c>
      <c r="C245" s="31">
        <v>0</v>
      </c>
      <c r="D245" s="31">
        <v>5805</v>
      </c>
      <c r="E245" s="71">
        <f t="shared" si="15"/>
        <v>5805</v>
      </c>
      <c r="F245" s="31">
        <v>5705.6</v>
      </c>
      <c r="G245" s="71">
        <f t="shared" si="16"/>
        <v>-99.399999999999636</v>
      </c>
      <c r="H245" s="31">
        <f t="shared" si="18"/>
        <v>98.287683031869093</v>
      </c>
    </row>
    <row r="246" spans="1:8" ht="31.95" customHeight="1" x14ac:dyDescent="0.25">
      <c r="A246" s="29" t="s">
        <v>423</v>
      </c>
      <c r="B246" s="62" t="s">
        <v>424</v>
      </c>
      <c r="C246" s="31">
        <v>0</v>
      </c>
      <c r="D246" s="31">
        <v>0</v>
      </c>
      <c r="E246" s="71">
        <f t="shared" si="15"/>
        <v>0</v>
      </c>
      <c r="F246" s="31">
        <v>2.1</v>
      </c>
      <c r="G246" s="71">
        <f t="shared" si="16"/>
        <v>2.1</v>
      </c>
      <c r="H246" s="31"/>
    </row>
    <row r="247" spans="1:8" x14ac:dyDescent="0.25">
      <c r="A247" s="14" t="s">
        <v>425</v>
      </c>
      <c r="B247" s="15" t="s">
        <v>426</v>
      </c>
      <c r="C247" s="16">
        <f>C248+C250</f>
        <v>24281.8</v>
      </c>
      <c r="D247" s="16">
        <f>D248+D250</f>
        <v>33950.199999999997</v>
      </c>
      <c r="E247" s="68">
        <f t="shared" si="15"/>
        <v>9668.3999999999978</v>
      </c>
      <c r="F247" s="16">
        <f>F248+F250</f>
        <v>25950.399999999998</v>
      </c>
      <c r="G247" s="68">
        <f t="shared" si="16"/>
        <v>-7999.7999999999993</v>
      </c>
      <c r="H247" s="16">
        <f t="shared" si="18"/>
        <v>76.436663112441167</v>
      </c>
    </row>
    <row r="248" spans="1:8" s="35" customFormat="1" x14ac:dyDescent="0.25">
      <c r="A248" s="14" t="s">
        <v>427</v>
      </c>
      <c r="B248" s="15" t="s">
        <v>428</v>
      </c>
      <c r="C248" s="16">
        <f>C249</f>
        <v>0</v>
      </c>
      <c r="D248" s="16">
        <f>D249</f>
        <v>0</v>
      </c>
      <c r="E248" s="68">
        <f t="shared" si="15"/>
        <v>0</v>
      </c>
      <c r="F248" s="16">
        <f>F249</f>
        <v>-5.4</v>
      </c>
      <c r="G248" s="68">
        <f t="shared" si="16"/>
        <v>-5.4</v>
      </c>
      <c r="H248" s="16"/>
    </row>
    <row r="249" spans="1:8" x14ac:dyDescent="0.25">
      <c r="A249" s="24" t="s">
        <v>429</v>
      </c>
      <c r="B249" s="25" t="s">
        <v>430</v>
      </c>
      <c r="C249" s="26">
        <v>0</v>
      </c>
      <c r="D249" s="26">
        <v>0</v>
      </c>
      <c r="E249" s="70">
        <f t="shared" si="15"/>
        <v>0</v>
      </c>
      <c r="F249" s="26">
        <v>-5.4</v>
      </c>
      <c r="G249" s="70">
        <f t="shared" si="16"/>
        <v>-5.4</v>
      </c>
      <c r="H249" s="26"/>
    </row>
    <row r="250" spans="1:8" s="35" customFormat="1" x14ac:dyDescent="0.25">
      <c r="A250" s="14" t="s">
        <v>431</v>
      </c>
      <c r="B250" s="15" t="s">
        <v>432</v>
      </c>
      <c r="C250" s="16">
        <f>C251</f>
        <v>24281.8</v>
      </c>
      <c r="D250" s="16">
        <f>D251</f>
        <v>33950.199999999997</v>
      </c>
      <c r="E250" s="68">
        <f t="shared" si="15"/>
        <v>9668.3999999999978</v>
      </c>
      <c r="F250" s="16">
        <f>F251</f>
        <v>25955.8</v>
      </c>
      <c r="G250" s="68">
        <f t="shared" si="16"/>
        <v>-7994.3999999999978</v>
      </c>
      <c r="H250" s="16">
        <f t="shared" si="18"/>
        <v>76.452568762481519</v>
      </c>
    </row>
    <row r="251" spans="1:8" x14ac:dyDescent="0.25">
      <c r="A251" s="24" t="s">
        <v>433</v>
      </c>
      <c r="B251" s="25" t="s">
        <v>434</v>
      </c>
      <c r="C251" s="26">
        <v>24281.8</v>
      </c>
      <c r="D251" s="26">
        <v>33950.199999999997</v>
      </c>
      <c r="E251" s="70">
        <f t="shared" si="15"/>
        <v>9668.3999999999978</v>
      </c>
      <c r="F251" s="26">
        <v>25955.8</v>
      </c>
      <c r="G251" s="70">
        <f t="shared" si="16"/>
        <v>-7994.3999999999978</v>
      </c>
      <c r="H251" s="26">
        <f t="shared" si="18"/>
        <v>76.452568762481519</v>
      </c>
    </row>
    <row r="252" spans="1:8" x14ac:dyDescent="0.25">
      <c r="A252" s="14" t="s">
        <v>435</v>
      </c>
      <c r="B252" s="19" t="s">
        <v>436</v>
      </c>
      <c r="C252" s="16">
        <f>C253+C335+C346+C340</f>
        <v>2658157.9000000004</v>
      </c>
      <c r="D252" s="16">
        <f>D253+D335+D346+D340</f>
        <v>4581179.1000000015</v>
      </c>
      <c r="E252" s="68">
        <f t="shared" si="15"/>
        <v>1923021.2000000011</v>
      </c>
      <c r="F252" s="16">
        <f>F253+F335+F346+F340</f>
        <v>3641812.5</v>
      </c>
      <c r="G252" s="68">
        <f t="shared" si="16"/>
        <v>-939366.60000000149</v>
      </c>
      <c r="H252" s="16">
        <f t="shared" si="18"/>
        <v>79.495091121846755</v>
      </c>
    </row>
    <row r="253" spans="1:8" ht="26.4" x14ac:dyDescent="0.25">
      <c r="A253" s="46" t="s">
        <v>437</v>
      </c>
      <c r="B253" s="15" t="s">
        <v>438</v>
      </c>
      <c r="C253" s="16">
        <f>C254+C259+C311+C328</f>
        <v>2658157.9000000004</v>
      </c>
      <c r="D253" s="16">
        <f>D254+D259+D311+D328</f>
        <v>5370334.8000000007</v>
      </c>
      <c r="E253" s="68">
        <f t="shared" si="15"/>
        <v>2712176.9000000004</v>
      </c>
      <c r="F253" s="16">
        <f>F254+F259+F311+F328</f>
        <v>4433750</v>
      </c>
      <c r="G253" s="68">
        <f t="shared" si="16"/>
        <v>-936584.80000000075</v>
      </c>
      <c r="H253" s="16">
        <f t="shared" si="18"/>
        <v>82.560029590706336</v>
      </c>
    </row>
    <row r="254" spans="1:8" s="35" customFormat="1" ht="16.95" customHeight="1" x14ac:dyDescent="0.25">
      <c r="A254" s="18" t="s">
        <v>586</v>
      </c>
      <c r="B254" s="19" t="s">
        <v>439</v>
      </c>
      <c r="C254" s="16">
        <f>C255+C257</f>
        <v>125931.6</v>
      </c>
      <c r="D254" s="16">
        <f>D255+D257</f>
        <v>276087.5</v>
      </c>
      <c r="E254" s="68">
        <f t="shared" si="15"/>
        <v>150155.9</v>
      </c>
      <c r="F254" s="16">
        <f>F255+F257</f>
        <v>276087.5</v>
      </c>
      <c r="G254" s="68">
        <f t="shared" si="16"/>
        <v>0</v>
      </c>
      <c r="H254" s="16">
        <f t="shared" si="18"/>
        <v>100</v>
      </c>
    </row>
    <row r="255" spans="1:8" s="28" customFormat="1" x14ac:dyDescent="0.25">
      <c r="A255" s="50" t="s">
        <v>587</v>
      </c>
      <c r="B255" s="40" t="s">
        <v>440</v>
      </c>
      <c r="C255" s="27">
        <f>C256</f>
        <v>125931.6</v>
      </c>
      <c r="D255" s="27">
        <f>D256</f>
        <v>125931.6</v>
      </c>
      <c r="E255" s="72">
        <f t="shared" si="15"/>
        <v>0</v>
      </c>
      <c r="F255" s="27">
        <f>F256</f>
        <v>125931.6</v>
      </c>
      <c r="G255" s="72">
        <f t="shared" si="16"/>
        <v>0</v>
      </c>
      <c r="H255" s="27">
        <f t="shared" si="18"/>
        <v>100</v>
      </c>
    </row>
    <row r="256" spans="1:8" x14ac:dyDescent="0.25">
      <c r="A256" s="61" t="s">
        <v>588</v>
      </c>
      <c r="B256" s="25" t="s">
        <v>441</v>
      </c>
      <c r="C256" s="26">
        <v>125931.6</v>
      </c>
      <c r="D256" s="26">
        <v>125931.6</v>
      </c>
      <c r="E256" s="70">
        <f t="shared" si="15"/>
        <v>0</v>
      </c>
      <c r="F256" s="26">
        <v>125931.6</v>
      </c>
      <c r="G256" s="70">
        <f t="shared" si="16"/>
        <v>0</v>
      </c>
      <c r="H256" s="26">
        <f t="shared" si="18"/>
        <v>100</v>
      </c>
    </row>
    <row r="257" spans="1:8" s="28" customFormat="1" x14ac:dyDescent="0.25">
      <c r="A257" s="56" t="s">
        <v>671</v>
      </c>
      <c r="B257" s="40" t="s">
        <v>442</v>
      </c>
      <c r="C257" s="27">
        <f>C258</f>
        <v>0</v>
      </c>
      <c r="D257" s="27">
        <f>D258</f>
        <v>150155.9</v>
      </c>
      <c r="E257" s="72">
        <f t="shared" si="15"/>
        <v>150155.9</v>
      </c>
      <c r="F257" s="27">
        <f>F258</f>
        <v>150155.9</v>
      </c>
      <c r="G257" s="72">
        <f t="shared" si="16"/>
        <v>0</v>
      </c>
      <c r="H257" s="26">
        <f t="shared" si="18"/>
        <v>100</v>
      </c>
    </row>
    <row r="258" spans="1:8" x14ac:dyDescent="0.25">
      <c r="A258" s="49" t="s">
        <v>670</v>
      </c>
      <c r="B258" s="25" t="s">
        <v>443</v>
      </c>
      <c r="C258" s="26">
        <v>0</v>
      </c>
      <c r="D258" s="26">
        <v>150155.9</v>
      </c>
      <c r="E258" s="70">
        <f t="shared" si="15"/>
        <v>150155.9</v>
      </c>
      <c r="F258" s="26">
        <v>150155.9</v>
      </c>
      <c r="G258" s="70">
        <f t="shared" si="16"/>
        <v>0</v>
      </c>
      <c r="H258" s="26">
        <f t="shared" si="18"/>
        <v>100</v>
      </c>
    </row>
    <row r="259" spans="1:8" s="35" customFormat="1" ht="27.6" customHeight="1" x14ac:dyDescent="0.25">
      <c r="A259" s="18" t="s">
        <v>589</v>
      </c>
      <c r="B259" s="19" t="s">
        <v>444</v>
      </c>
      <c r="C259" s="16">
        <f>C260+C309+C264+C268+C273+C262+C279+C270+C277+C289+C281+C307</f>
        <v>158276.19999999998</v>
      </c>
      <c r="D259" s="16">
        <f>D260+D309+D264+D268+D273+D262+D279+D270+D277+D289+D281+D295+D303+D305+D283+D301+D307+D266+D299+D285+D287+D293</f>
        <v>1504321.1000000003</v>
      </c>
      <c r="E259" s="68">
        <f t="shared" si="15"/>
        <v>1346044.9000000004</v>
      </c>
      <c r="F259" s="16">
        <f>F260+F309+F264+F268+F273+F262+F279+F270+F277+F289+F281+F295+F303+F305+F283+F301+F307+F266+F299+F285+F287+F293</f>
        <v>1117569.1000000003</v>
      </c>
      <c r="G259" s="68">
        <f t="shared" si="16"/>
        <v>-386752</v>
      </c>
      <c r="H259" s="16">
        <f t="shared" si="18"/>
        <v>74.290595272511979</v>
      </c>
    </row>
    <row r="260" spans="1:8" s="28" customFormat="1" ht="26.4" hidden="1" x14ac:dyDescent="0.25">
      <c r="A260" s="50" t="s">
        <v>445</v>
      </c>
      <c r="B260" s="40" t="s">
        <v>446</v>
      </c>
      <c r="C260" s="23">
        <f>C261</f>
        <v>0</v>
      </c>
      <c r="D260" s="23">
        <f>D261</f>
        <v>0</v>
      </c>
      <c r="E260" s="69">
        <f t="shared" si="15"/>
        <v>0</v>
      </c>
      <c r="F260" s="23">
        <f>F261</f>
        <v>0</v>
      </c>
      <c r="G260" s="69">
        <f t="shared" si="16"/>
        <v>0</v>
      </c>
      <c r="H260" s="16" t="e">
        <f t="shared" si="18"/>
        <v>#DIV/0!</v>
      </c>
    </row>
    <row r="261" spans="1:8" ht="26.4" hidden="1" x14ac:dyDescent="0.25">
      <c r="A261" s="61" t="s">
        <v>447</v>
      </c>
      <c r="B261" s="25" t="s">
        <v>448</v>
      </c>
      <c r="C261" s="31">
        <v>0</v>
      </c>
      <c r="D261" s="31">
        <v>0</v>
      </c>
      <c r="E261" s="71">
        <f t="shared" si="15"/>
        <v>0</v>
      </c>
      <c r="F261" s="31">
        <v>0</v>
      </c>
      <c r="G261" s="71">
        <f t="shared" si="16"/>
        <v>0</v>
      </c>
      <c r="H261" s="16" t="e">
        <f t="shared" si="18"/>
        <v>#DIV/0!</v>
      </c>
    </row>
    <row r="262" spans="1:8" s="28" customFormat="1" ht="15.6" hidden="1" customHeight="1" x14ac:dyDescent="0.25">
      <c r="A262" s="50" t="s">
        <v>449</v>
      </c>
      <c r="B262" s="60" t="s">
        <v>450</v>
      </c>
      <c r="C262" s="23">
        <f>C263</f>
        <v>0</v>
      </c>
      <c r="D262" s="23">
        <f>D263</f>
        <v>0</v>
      </c>
      <c r="E262" s="69">
        <f t="shared" si="15"/>
        <v>0</v>
      </c>
      <c r="F262" s="23">
        <f>F263</f>
        <v>0</v>
      </c>
      <c r="G262" s="69">
        <f t="shared" si="16"/>
        <v>0</v>
      </c>
      <c r="H262" s="16" t="e">
        <f t="shared" si="18"/>
        <v>#DIV/0!</v>
      </c>
    </row>
    <row r="263" spans="1:8" ht="19.2" hidden="1" customHeight="1" x14ac:dyDescent="0.25">
      <c r="A263" s="61" t="s">
        <v>451</v>
      </c>
      <c r="B263" s="62" t="s">
        <v>452</v>
      </c>
      <c r="C263" s="31">
        <v>0</v>
      </c>
      <c r="D263" s="31">
        <v>0</v>
      </c>
      <c r="E263" s="71">
        <f t="shared" si="15"/>
        <v>0</v>
      </c>
      <c r="F263" s="31">
        <v>0</v>
      </c>
      <c r="G263" s="71">
        <f t="shared" si="16"/>
        <v>0</v>
      </c>
      <c r="H263" s="16" t="e">
        <f t="shared" si="18"/>
        <v>#DIV/0!</v>
      </c>
    </row>
    <row r="264" spans="1:8" s="28" customFormat="1" ht="30" customHeight="1" x14ac:dyDescent="0.25">
      <c r="A264" s="50" t="s">
        <v>653</v>
      </c>
      <c r="B264" s="60" t="s">
        <v>453</v>
      </c>
      <c r="C264" s="23">
        <f>C265</f>
        <v>0</v>
      </c>
      <c r="D264" s="23">
        <f>D265</f>
        <v>39389.300000000003</v>
      </c>
      <c r="E264" s="69">
        <f t="shared" si="15"/>
        <v>39389.300000000003</v>
      </c>
      <c r="F264" s="23">
        <f>F265</f>
        <v>9939.2999999999993</v>
      </c>
      <c r="G264" s="69">
        <f t="shared" si="16"/>
        <v>-29450.000000000004</v>
      </c>
      <c r="H264" s="23">
        <f t="shared" si="18"/>
        <v>25.233502499409731</v>
      </c>
    </row>
    <row r="265" spans="1:8" ht="30" customHeight="1" x14ac:dyDescent="0.25">
      <c r="A265" s="61" t="s">
        <v>654</v>
      </c>
      <c r="B265" s="62" t="s">
        <v>454</v>
      </c>
      <c r="C265" s="31">
        <v>0</v>
      </c>
      <c r="D265" s="31">
        <v>39389.300000000003</v>
      </c>
      <c r="E265" s="71">
        <f t="shared" si="15"/>
        <v>39389.300000000003</v>
      </c>
      <c r="F265" s="31">
        <v>9939.2999999999993</v>
      </c>
      <c r="G265" s="71">
        <f t="shared" si="16"/>
        <v>-29450.000000000004</v>
      </c>
      <c r="H265" s="31">
        <f t="shared" si="18"/>
        <v>25.233502499409731</v>
      </c>
    </row>
    <row r="266" spans="1:8" ht="70.95" customHeight="1" x14ac:dyDescent="0.25">
      <c r="A266" s="50" t="s">
        <v>638</v>
      </c>
      <c r="B266" s="60" t="s">
        <v>637</v>
      </c>
      <c r="C266" s="23">
        <f>C267</f>
        <v>0</v>
      </c>
      <c r="D266" s="23">
        <f>D267</f>
        <v>67985.600000000006</v>
      </c>
      <c r="E266" s="69"/>
      <c r="F266" s="23">
        <f>F267</f>
        <v>60845.7</v>
      </c>
      <c r="G266" s="69"/>
      <c r="H266" s="23">
        <f t="shared" si="18"/>
        <v>89.497923089595432</v>
      </c>
    </row>
    <row r="267" spans="1:8" ht="66" x14ac:dyDescent="0.25">
      <c r="A267" s="61" t="s">
        <v>640</v>
      </c>
      <c r="B267" s="62" t="s">
        <v>639</v>
      </c>
      <c r="C267" s="31">
        <v>0</v>
      </c>
      <c r="D267" s="31">
        <v>67985.600000000006</v>
      </c>
      <c r="E267" s="71"/>
      <c r="F267" s="31">
        <v>60845.7</v>
      </c>
      <c r="G267" s="71"/>
      <c r="H267" s="31">
        <f t="shared" ref="H267" si="22">F267/D267*100</f>
        <v>89.497923089595432</v>
      </c>
    </row>
    <row r="268" spans="1:8" hidden="1" x14ac:dyDescent="0.25">
      <c r="A268" s="50" t="s">
        <v>455</v>
      </c>
      <c r="B268" s="60" t="s">
        <v>456</v>
      </c>
      <c r="C268" s="31">
        <f>C269</f>
        <v>0</v>
      </c>
      <c r="D268" s="31">
        <f>D269</f>
        <v>0</v>
      </c>
      <c r="E268" s="71">
        <f t="shared" si="15"/>
        <v>0</v>
      </c>
      <c r="F268" s="31">
        <f>F269</f>
        <v>0</v>
      </c>
      <c r="G268" s="71">
        <f t="shared" si="16"/>
        <v>0</v>
      </c>
      <c r="H268" s="16" t="e">
        <f t="shared" si="18"/>
        <v>#DIV/0!</v>
      </c>
    </row>
    <row r="269" spans="1:8" hidden="1" x14ac:dyDescent="0.25">
      <c r="A269" s="61" t="s">
        <v>457</v>
      </c>
      <c r="B269" s="62" t="s">
        <v>456</v>
      </c>
      <c r="C269" s="31">
        <v>0</v>
      </c>
      <c r="D269" s="31">
        <v>0</v>
      </c>
      <c r="E269" s="71">
        <f t="shared" si="15"/>
        <v>0</v>
      </c>
      <c r="F269" s="31">
        <v>0</v>
      </c>
      <c r="G269" s="71">
        <f t="shared" si="16"/>
        <v>0</v>
      </c>
      <c r="H269" s="16" t="e">
        <f t="shared" si="18"/>
        <v>#DIV/0!</v>
      </c>
    </row>
    <row r="270" spans="1:8" ht="52.8" hidden="1" x14ac:dyDescent="0.25">
      <c r="A270" s="61" t="s">
        <v>458</v>
      </c>
      <c r="B270" s="62" t="s">
        <v>459</v>
      </c>
      <c r="C270" s="31">
        <f>C271</f>
        <v>0</v>
      </c>
      <c r="D270" s="31">
        <f>D271</f>
        <v>0</v>
      </c>
      <c r="E270" s="71">
        <f t="shared" si="15"/>
        <v>0</v>
      </c>
      <c r="F270" s="31">
        <f>F271</f>
        <v>0</v>
      </c>
      <c r="G270" s="71">
        <f t="shared" si="16"/>
        <v>0</v>
      </c>
      <c r="H270" s="16" t="e">
        <f t="shared" si="18"/>
        <v>#DIV/0!</v>
      </c>
    </row>
    <row r="271" spans="1:8" ht="52.8" hidden="1" x14ac:dyDescent="0.25">
      <c r="A271" s="61" t="s">
        <v>460</v>
      </c>
      <c r="B271" s="62" t="s">
        <v>461</v>
      </c>
      <c r="C271" s="31">
        <f>C272</f>
        <v>0</v>
      </c>
      <c r="D271" s="31">
        <f>D272</f>
        <v>0</v>
      </c>
      <c r="E271" s="71">
        <f t="shared" si="15"/>
        <v>0</v>
      </c>
      <c r="F271" s="31">
        <f>F272</f>
        <v>0</v>
      </c>
      <c r="G271" s="71">
        <f t="shared" si="16"/>
        <v>0</v>
      </c>
      <c r="H271" s="16" t="e">
        <f t="shared" si="18"/>
        <v>#DIV/0!</v>
      </c>
    </row>
    <row r="272" spans="1:8" ht="39.6" hidden="1" x14ac:dyDescent="0.25">
      <c r="A272" s="61" t="s">
        <v>462</v>
      </c>
      <c r="B272" s="62" t="s">
        <v>463</v>
      </c>
      <c r="C272" s="31"/>
      <c r="D272" s="31"/>
      <c r="E272" s="71">
        <f t="shared" si="15"/>
        <v>0</v>
      </c>
      <c r="F272" s="31"/>
      <c r="G272" s="71">
        <f t="shared" si="16"/>
        <v>0</v>
      </c>
      <c r="H272" s="16" t="e">
        <f t="shared" si="18"/>
        <v>#DIV/0!</v>
      </c>
    </row>
    <row r="273" spans="1:8" ht="39.6" hidden="1" x14ac:dyDescent="0.25">
      <c r="A273" s="61" t="s">
        <v>464</v>
      </c>
      <c r="B273" s="62" t="s">
        <v>465</v>
      </c>
      <c r="C273" s="31">
        <f>C274+C276</f>
        <v>0</v>
      </c>
      <c r="D273" s="31">
        <f>D274+D276</f>
        <v>0</v>
      </c>
      <c r="E273" s="71">
        <f t="shared" si="15"/>
        <v>0</v>
      </c>
      <c r="F273" s="31">
        <f>F274+F276</f>
        <v>0</v>
      </c>
      <c r="G273" s="71">
        <f t="shared" si="16"/>
        <v>0</v>
      </c>
      <c r="H273" s="16" t="e">
        <f t="shared" si="18"/>
        <v>#DIV/0!</v>
      </c>
    </row>
    <row r="274" spans="1:8" ht="39.6" hidden="1" x14ac:dyDescent="0.25">
      <c r="A274" s="61" t="s">
        <v>466</v>
      </c>
      <c r="B274" s="62" t="s">
        <v>467</v>
      </c>
      <c r="C274" s="31">
        <f>C275</f>
        <v>0</v>
      </c>
      <c r="D274" s="31">
        <f>D275</f>
        <v>0</v>
      </c>
      <c r="E274" s="71">
        <f t="shared" si="15"/>
        <v>0</v>
      </c>
      <c r="F274" s="31">
        <f>F275</f>
        <v>0</v>
      </c>
      <c r="G274" s="71">
        <f t="shared" si="16"/>
        <v>0</v>
      </c>
      <c r="H274" s="16" t="e">
        <f t="shared" si="18"/>
        <v>#DIV/0!</v>
      </c>
    </row>
    <row r="275" spans="1:8" ht="26.4" hidden="1" x14ac:dyDescent="0.25">
      <c r="A275" s="61" t="s">
        <v>468</v>
      </c>
      <c r="B275" s="62" t="s">
        <v>469</v>
      </c>
      <c r="C275" s="31"/>
      <c r="D275" s="31"/>
      <c r="E275" s="71">
        <f t="shared" si="15"/>
        <v>0</v>
      </c>
      <c r="F275" s="31"/>
      <c r="G275" s="71">
        <f t="shared" si="16"/>
        <v>0</v>
      </c>
      <c r="H275" s="16" t="e">
        <f t="shared" si="18"/>
        <v>#DIV/0!</v>
      </c>
    </row>
    <row r="276" spans="1:8" ht="26.4" hidden="1" x14ac:dyDescent="0.25">
      <c r="A276" s="61" t="s">
        <v>470</v>
      </c>
      <c r="B276" s="62" t="s">
        <v>471</v>
      </c>
      <c r="C276" s="31"/>
      <c r="D276" s="31"/>
      <c r="E276" s="71">
        <f t="shared" si="15"/>
        <v>0</v>
      </c>
      <c r="F276" s="31"/>
      <c r="G276" s="71">
        <f t="shared" si="16"/>
        <v>0</v>
      </c>
      <c r="H276" s="16" t="e">
        <f t="shared" si="18"/>
        <v>#DIV/0!</v>
      </c>
    </row>
    <row r="277" spans="1:8" ht="26.4" hidden="1" x14ac:dyDescent="0.25">
      <c r="A277" s="61" t="s">
        <v>472</v>
      </c>
      <c r="B277" s="62" t="s">
        <v>473</v>
      </c>
      <c r="C277" s="31">
        <f t="shared" ref="C277:F277" si="23">C278</f>
        <v>0</v>
      </c>
      <c r="D277" s="31">
        <f t="shared" si="23"/>
        <v>0</v>
      </c>
      <c r="E277" s="71">
        <f t="shared" si="15"/>
        <v>0</v>
      </c>
      <c r="F277" s="31">
        <f t="shared" si="23"/>
        <v>0</v>
      </c>
      <c r="G277" s="71">
        <f t="shared" si="16"/>
        <v>0</v>
      </c>
      <c r="H277" s="16" t="e">
        <f t="shared" si="18"/>
        <v>#DIV/0!</v>
      </c>
    </row>
    <row r="278" spans="1:8" ht="26.4" hidden="1" x14ac:dyDescent="0.25">
      <c r="A278" s="61" t="s">
        <v>474</v>
      </c>
      <c r="B278" s="62" t="s">
        <v>475</v>
      </c>
      <c r="C278" s="31"/>
      <c r="D278" s="31"/>
      <c r="E278" s="71">
        <f t="shared" si="15"/>
        <v>0</v>
      </c>
      <c r="F278" s="31"/>
      <c r="G278" s="71">
        <f t="shared" si="16"/>
        <v>0</v>
      </c>
      <c r="H278" s="16" t="e">
        <f t="shared" si="18"/>
        <v>#DIV/0!</v>
      </c>
    </row>
    <row r="279" spans="1:8" ht="39.6" hidden="1" x14ac:dyDescent="0.25">
      <c r="A279" s="61" t="s">
        <v>476</v>
      </c>
      <c r="B279" s="62" t="s">
        <v>477</v>
      </c>
      <c r="C279" s="31">
        <f>C280</f>
        <v>0</v>
      </c>
      <c r="D279" s="31">
        <f>D280</f>
        <v>0</v>
      </c>
      <c r="E279" s="71">
        <f t="shared" si="15"/>
        <v>0</v>
      </c>
      <c r="F279" s="31">
        <f>F280</f>
        <v>0</v>
      </c>
      <c r="G279" s="71">
        <f t="shared" si="16"/>
        <v>0</v>
      </c>
      <c r="H279" s="16" t="e">
        <f t="shared" si="18"/>
        <v>#DIV/0!</v>
      </c>
    </row>
    <row r="280" spans="1:8" ht="39.6" hidden="1" x14ac:dyDescent="0.25">
      <c r="A280" s="61" t="s">
        <v>478</v>
      </c>
      <c r="B280" s="62" t="s">
        <v>479</v>
      </c>
      <c r="C280" s="31"/>
      <c r="D280" s="31"/>
      <c r="E280" s="71">
        <f t="shared" si="15"/>
        <v>0</v>
      </c>
      <c r="F280" s="31"/>
      <c r="G280" s="71">
        <f t="shared" si="16"/>
        <v>0</v>
      </c>
      <c r="H280" s="16" t="e">
        <f t="shared" si="18"/>
        <v>#DIV/0!</v>
      </c>
    </row>
    <row r="281" spans="1:8" ht="28.95" hidden="1" customHeight="1" x14ac:dyDescent="0.25">
      <c r="A281" s="61" t="s">
        <v>480</v>
      </c>
      <c r="B281" s="62" t="s">
        <v>481</v>
      </c>
      <c r="C281" s="23">
        <f>C282</f>
        <v>0</v>
      </c>
      <c r="D281" s="23">
        <f>D282</f>
        <v>0</v>
      </c>
      <c r="E281" s="69">
        <f t="shared" si="15"/>
        <v>0</v>
      </c>
      <c r="F281" s="23">
        <f>F282</f>
        <v>0</v>
      </c>
      <c r="G281" s="69">
        <f t="shared" si="16"/>
        <v>0</v>
      </c>
      <c r="H281" s="16" t="e">
        <f t="shared" si="18"/>
        <v>#DIV/0!</v>
      </c>
    </row>
    <row r="282" spans="1:8" ht="42" hidden="1" customHeight="1" x14ac:dyDescent="0.25">
      <c r="A282" s="61" t="s">
        <v>482</v>
      </c>
      <c r="B282" s="62" t="s">
        <v>483</v>
      </c>
      <c r="C282" s="31">
        <v>0</v>
      </c>
      <c r="D282" s="31">
        <v>0</v>
      </c>
      <c r="E282" s="71">
        <f t="shared" si="15"/>
        <v>0</v>
      </c>
      <c r="F282" s="31">
        <v>0</v>
      </c>
      <c r="G282" s="71">
        <f t="shared" si="16"/>
        <v>0</v>
      </c>
      <c r="H282" s="16" t="e">
        <f t="shared" si="18"/>
        <v>#DIV/0!</v>
      </c>
    </row>
    <row r="283" spans="1:8" s="96" customFormat="1" ht="42" hidden="1" customHeight="1" x14ac:dyDescent="0.25">
      <c r="A283" s="90" t="s">
        <v>560</v>
      </c>
      <c r="B283" s="91" t="s">
        <v>559</v>
      </c>
      <c r="C283" s="92">
        <v>0</v>
      </c>
      <c r="D283" s="93">
        <f>D284</f>
        <v>0</v>
      </c>
      <c r="E283" s="94"/>
      <c r="F283" s="93">
        <f>F284</f>
        <v>0</v>
      </c>
      <c r="G283" s="95"/>
      <c r="H283" s="93">
        <v>0</v>
      </c>
    </row>
    <row r="284" spans="1:8" s="96" customFormat="1" ht="42" hidden="1" customHeight="1" x14ac:dyDescent="0.25">
      <c r="A284" s="97" t="s">
        <v>562</v>
      </c>
      <c r="B284" s="98" t="s">
        <v>561</v>
      </c>
      <c r="C284" s="92">
        <v>0</v>
      </c>
      <c r="D284" s="92">
        <v>0</v>
      </c>
      <c r="E284" s="95"/>
      <c r="F284" s="92">
        <v>0</v>
      </c>
      <c r="G284" s="95"/>
      <c r="H284" s="92">
        <v>0</v>
      </c>
    </row>
    <row r="285" spans="1:8" ht="30" customHeight="1" x14ac:dyDescent="0.25">
      <c r="A285" s="50" t="s">
        <v>647</v>
      </c>
      <c r="B285" s="60" t="s">
        <v>645</v>
      </c>
      <c r="C285" s="23">
        <f>C286</f>
        <v>0</v>
      </c>
      <c r="D285" s="23">
        <f t="shared" ref="D285:G285" si="24">D286</f>
        <v>2643.1</v>
      </c>
      <c r="E285" s="23">
        <f t="shared" si="24"/>
        <v>0</v>
      </c>
      <c r="F285" s="23">
        <f t="shared" si="24"/>
        <v>2643.1</v>
      </c>
      <c r="G285" s="23">
        <f t="shared" si="24"/>
        <v>0</v>
      </c>
      <c r="H285" s="23">
        <f>F285/D285*100</f>
        <v>100</v>
      </c>
    </row>
    <row r="286" spans="1:8" ht="30" customHeight="1" x14ac:dyDescent="0.25">
      <c r="A286" s="61" t="s">
        <v>648</v>
      </c>
      <c r="B286" s="62" t="s">
        <v>646</v>
      </c>
      <c r="C286" s="31">
        <v>0</v>
      </c>
      <c r="D286" s="31">
        <v>2643.1</v>
      </c>
      <c r="E286" s="71"/>
      <c r="F286" s="31">
        <v>2643.1</v>
      </c>
      <c r="G286" s="71"/>
      <c r="H286" s="31">
        <f t="shared" ref="H286:H288" si="25">F286/D286*100</f>
        <v>100</v>
      </c>
    </row>
    <row r="287" spans="1:8" ht="48" customHeight="1" x14ac:dyDescent="0.25">
      <c r="A287" s="89" t="s">
        <v>651</v>
      </c>
      <c r="B287" s="88" t="s">
        <v>649</v>
      </c>
      <c r="C287" s="23">
        <f>C288</f>
        <v>0</v>
      </c>
      <c r="D287" s="23">
        <f t="shared" ref="D287:G287" si="26">D288</f>
        <v>106524.2</v>
      </c>
      <c r="E287" s="23">
        <f t="shared" si="26"/>
        <v>0</v>
      </c>
      <c r="F287" s="23">
        <f t="shared" si="26"/>
        <v>8206.7999999999993</v>
      </c>
      <c r="G287" s="23">
        <f t="shared" si="26"/>
        <v>0</v>
      </c>
      <c r="H287" s="23">
        <f t="shared" si="25"/>
        <v>7.704164875211454</v>
      </c>
    </row>
    <row r="288" spans="1:8" ht="43.2" customHeight="1" x14ac:dyDescent="0.25">
      <c r="A288" s="100" t="s">
        <v>652</v>
      </c>
      <c r="B288" s="87" t="s">
        <v>650</v>
      </c>
      <c r="C288" s="31">
        <v>0</v>
      </c>
      <c r="D288" s="31">
        <v>106524.2</v>
      </c>
      <c r="E288" s="71"/>
      <c r="F288" s="31">
        <v>8206.7999999999993</v>
      </c>
      <c r="G288" s="71"/>
      <c r="H288" s="31">
        <f t="shared" si="25"/>
        <v>7.704164875211454</v>
      </c>
    </row>
    <row r="289" spans="1:8" s="32" customFormat="1" ht="44.55" customHeight="1" x14ac:dyDescent="0.25">
      <c r="A289" s="50" t="s">
        <v>590</v>
      </c>
      <c r="B289" s="60" t="s">
        <v>484</v>
      </c>
      <c r="C289" s="23">
        <f>C290</f>
        <v>0</v>
      </c>
      <c r="D289" s="23">
        <f>D290</f>
        <v>9716.7999999999993</v>
      </c>
      <c r="E289" s="69">
        <f t="shared" si="15"/>
        <v>9716.7999999999993</v>
      </c>
      <c r="F289" s="23">
        <f>F290</f>
        <v>9716.7999999999993</v>
      </c>
      <c r="G289" s="69">
        <f t="shared" si="16"/>
        <v>0</v>
      </c>
      <c r="H289" s="23">
        <f t="shared" ref="H289:H296" si="27">F289/D289*100</f>
        <v>100</v>
      </c>
    </row>
    <row r="290" spans="1:8" ht="42" customHeight="1" x14ac:dyDescent="0.25">
      <c r="A290" s="61" t="s">
        <v>591</v>
      </c>
      <c r="B290" s="62" t="s">
        <v>485</v>
      </c>
      <c r="C290" s="31">
        <v>0</v>
      </c>
      <c r="D290" s="31">
        <v>9716.7999999999993</v>
      </c>
      <c r="E290" s="31">
        <f t="shared" ref="E290:E354" si="28">D290-C290</f>
        <v>9716.7999999999993</v>
      </c>
      <c r="F290" s="31">
        <v>9716.7999999999993</v>
      </c>
      <c r="G290" s="71">
        <f t="shared" ref="G290:G354" si="29">F290-D290</f>
        <v>0</v>
      </c>
      <c r="H290" s="31">
        <f t="shared" si="27"/>
        <v>100</v>
      </c>
    </row>
    <row r="291" spans="1:8" ht="26.4" hidden="1" x14ac:dyDescent="0.25">
      <c r="A291" s="56" t="s">
        <v>486</v>
      </c>
      <c r="B291" s="40" t="s">
        <v>487</v>
      </c>
      <c r="C291" s="31">
        <f>C292</f>
        <v>0</v>
      </c>
      <c r="D291" s="31">
        <f>D292</f>
        <v>0</v>
      </c>
      <c r="E291" s="71">
        <f t="shared" si="28"/>
        <v>0</v>
      </c>
      <c r="F291" s="31">
        <f>F292</f>
        <v>0</v>
      </c>
      <c r="G291" s="71">
        <f t="shared" si="29"/>
        <v>0</v>
      </c>
      <c r="H291" s="31" t="e">
        <f t="shared" si="27"/>
        <v>#DIV/0!</v>
      </c>
    </row>
    <row r="292" spans="1:8" ht="26.4" hidden="1" x14ac:dyDescent="0.25">
      <c r="A292" s="49" t="s">
        <v>488</v>
      </c>
      <c r="B292" s="25" t="s">
        <v>489</v>
      </c>
      <c r="C292" s="31">
        <v>0</v>
      </c>
      <c r="D292" s="31">
        <v>0</v>
      </c>
      <c r="E292" s="71">
        <f t="shared" si="28"/>
        <v>0</v>
      </c>
      <c r="F292" s="31">
        <v>0</v>
      </c>
      <c r="G292" s="71">
        <f t="shared" si="29"/>
        <v>0</v>
      </c>
      <c r="H292" s="31" t="e">
        <f t="shared" si="27"/>
        <v>#DIV/0!</v>
      </c>
    </row>
    <row r="293" spans="1:8" ht="39.6" x14ac:dyDescent="0.25">
      <c r="A293" s="50" t="s">
        <v>657</v>
      </c>
      <c r="B293" s="22" t="s">
        <v>655</v>
      </c>
      <c r="C293" s="23">
        <f>C294</f>
        <v>0</v>
      </c>
      <c r="D293" s="23">
        <f t="shared" ref="D293:G293" si="30">D294</f>
        <v>267.3</v>
      </c>
      <c r="E293" s="23">
        <f t="shared" si="30"/>
        <v>0</v>
      </c>
      <c r="F293" s="23">
        <f t="shared" si="30"/>
        <v>267.3</v>
      </c>
      <c r="G293" s="23">
        <f t="shared" si="30"/>
        <v>0</v>
      </c>
      <c r="H293" s="23">
        <f t="shared" si="27"/>
        <v>100</v>
      </c>
    </row>
    <row r="294" spans="1:8" ht="39.6" x14ac:dyDescent="0.25">
      <c r="A294" s="49" t="s">
        <v>658</v>
      </c>
      <c r="B294" s="25" t="s">
        <v>656</v>
      </c>
      <c r="C294" s="31">
        <v>0</v>
      </c>
      <c r="D294" s="31">
        <v>267.3</v>
      </c>
      <c r="E294" s="71"/>
      <c r="F294" s="31">
        <v>267.3</v>
      </c>
      <c r="G294" s="71"/>
      <c r="H294" s="31">
        <f t="shared" si="27"/>
        <v>100</v>
      </c>
    </row>
    <row r="295" spans="1:8" ht="26.4" x14ac:dyDescent="0.25">
      <c r="A295" s="50" t="s">
        <v>592</v>
      </c>
      <c r="B295" s="22" t="s">
        <v>490</v>
      </c>
      <c r="C295" s="23">
        <v>0</v>
      </c>
      <c r="D295" s="23">
        <f>D296</f>
        <v>16214.5</v>
      </c>
      <c r="E295" s="69">
        <f t="shared" si="28"/>
        <v>16214.5</v>
      </c>
      <c r="F295" s="23">
        <f>F296</f>
        <v>15841</v>
      </c>
      <c r="G295" s="69">
        <f t="shared" si="29"/>
        <v>-373.5</v>
      </c>
      <c r="H295" s="23">
        <f t="shared" si="27"/>
        <v>97.696506213574281</v>
      </c>
    </row>
    <row r="296" spans="1:8" ht="26.4" x14ac:dyDescent="0.25">
      <c r="A296" s="49" t="s">
        <v>593</v>
      </c>
      <c r="B296" s="25" t="s">
        <v>491</v>
      </c>
      <c r="C296" s="31">
        <v>0</v>
      </c>
      <c r="D296" s="31">
        <v>16214.5</v>
      </c>
      <c r="E296" s="71">
        <f t="shared" si="28"/>
        <v>16214.5</v>
      </c>
      <c r="F296" s="31">
        <v>15841</v>
      </c>
      <c r="G296" s="71">
        <f t="shared" si="29"/>
        <v>-373.5</v>
      </c>
      <c r="H296" s="31">
        <f t="shared" si="27"/>
        <v>97.696506213574281</v>
      </c>
    </row>
    <row r="297" spans="1:8" hidden="1" x14ac:dyDescent="0.25">
      <c r="A297" s="50" t="s">
        <v>594</v>
      </c>
      <c r="B297" s="22" t="s">
        <v>581</v>
      </c>
      <c r="C297" s="23">
        <v>0</v>
      </c>
      <c r="D297" s="23">
        <v>0</v>
      </c>
      <c r="E297" s="69"/>
      <c r="F297" s="23">
        <v>0</v>
      </c>
      <c r="G297" s="71"/>
      <c r="H297" s="31"/>
    </row>
    <row r="298" spans="1:8" ht="26.4" hidden="1" x14ac:dyDescent="0.25">
      <c r="A298" s="83" t="s">
        <v>580</v>
      </c>
      <c r="B298" s="87" t="s">
        <v>579</v>
      </c>
      <c r="C298" s="31">
        <v>0</v>
      </c>
      <c r="D298" s="31">
        <v>0</v>
      </c>
      <c r="E298" s="71"/>
      <c r="F298" s="31">
        <v>0</v>
      </c>
      <c r="G298" s="71"/>
      <c r="H298" s="31"/>
    </row>
    <row r="299" spans="1:8" ht="24" x14ac:dyDescent="0.25">
      <c r="A299" s="85" t="s">
        <v>642</v>
      </c>
      <c r="B299" s="86" t="s">
        <v>641</v>
      </c>
      <c r="C299" s="23">
        <f>C300</f>
        <v>0</v>
      </c>
      <c r="D299" s="23">
        <f>D300</f>
        <v>30</v>
      </c>
      <c r="E299" s="69"/>
      <c r="F299" s="23">
        <f>F300</f>
        <v>30</v>
      </c>
      <c r="G299" s="69"/>
      <c r="H299" s="23">
        <f t="shared" ref="H299:H300" si="31">F299/D299*100</f>
        <v>100</v>
      </c>
    </row>
    <row r="300" spans="1:8" x14ac:dyDescent="0.25">
      <c r="A300" s="83" t="s">
        <v>643</v>
      </c>
      <c r="B300" s="84" t="s">
        <v>456</v>
      </c>
      <c r="C300" s="31">
        <v>0</v>
      </c>
      <c r="D300" s="31">
        <v>30</v>
      </c>
      <c r="E300" s="71"/>
      <c r="F300" s="31">
        <v>30</v>
      </c>
      <c r="G300" s="71"/>
      <c r="H300" s="31">
        <f t="shared" si="31"/>
        <v>100</v>
      </c>
    </row>
    <row r="301" spans="1:8" ht="26.4" x14ac:dyDescent="0.25">
      <c r="A301" s="50" t="s">
        <v>565</v>
      </c>
      <c r="B301" s="22" t="s">
        <v>563</v>
      </c>
      <c r="C301" s="31">
        <v>0</v>
      </c>
      <c r="D301" s="23">
        <f>D302</f>
        <v>129334.8</v>
      </c>
      <c r="E301" s="69"/>
      <c r="F301" s="23">
        <f>F302</f>
        <v>129334.8</v>
      </c>
      <c r="G301" s="69"/>
      <c r="H301" s="23">
        <f>F301/D301*100</f>
        <v>100</v>
      </c>
    </row>
    <row r="302" spans="1:8" ht="26.4" x14ac:dyDescent="0.25">
      <c r="A302" s="49" t="s">
        <v>566</v>
      </c>
      <c r="B302" s="25" t="s">
        <v>564</v>
      </c>
      <c r="C302" s="31">
        <v>0</v>
      </c>
      <c r="D302" s="31">
        <v>129334.8</v>
      </c>
      <c r="E302" s="71"/>
      <c r="F302" s="31">
        <v>129334.8</v>
      </c>
      <c r="G302" s="71"/>
      <c r="H302" s="31">
        <f>F302/D302*100</f>
        <v>100</v>
      </c>
    </row>
    <row r="303" spans="1:8" ht="31.95" customHeight="1" x14ac:dyDescent="0.25">
      <c r="A303" s="50" t="s">
        <v>595</v>
      </c>
      <c r="B303" s="22" t="s">
        <v>481</v>
      </c>
      <c r="C303" s="23">
        <f>C304</f>
        <v>0</v>
      </c>
      <c r="D303" s="23">
        <f>D304</f>
        <v>75225.2</v>
      </c>
      <c r="E303" s="69">
        <f t="shared" si="28"/>
        <v>75225.2</v>
      </c>
      <c r="F303" s="23">
        <f>F304</f>
        <v>72596.600000000006</v>
      </c>
      <c r="G303" s="69">
        <f t="shared" si="29"/>
        <v>-2628.5999999999913</v>
      </c>
      <c r="H303" s="23">
        <f t="shared" ref="H303:H304" si="32">F303/D303*100</f>
        <v>96.505692241429742</v>
      </c>
    </row>
    <row r="304" spans="1:8" ht="42.6" customHeight="1" x14ac:dyDescent="0.25">
      <c r="A304" s="49" t="s">
        <v>596</v>
      </c>
      <c r="B304" s="25" t="s">
        <v>483</v>
      </c>
      <c r="C304" s="31">
        <v>0</v>
      </c>
      <c r="D304" s="31">
        <v>75225.2</v>
      </c>
      <c r="E304" s="71"/>
      <c r="F304" s="31">
        <v>72596.600000000006</v>
      </c>
      <c r="G304" s="71">
        <f t="shared" si="29"/>
        <v>-2628.5999999999913</v>
      </c>
      <c r="H304" s="31">
        <f t="shared" si="32"/>
        <v>96.505692241429742</v>
      </c>
    </row>
    <row r="305" spans="1:8" ht="31.95" customHeight="1" x14ac:dyDescent="0.25">
      <c r="A305" s="50" t="s">
        <v>669</v>
      </c>
      <c r="B305" s="22" t="s">
        <v>535</v>
      </c>
      <c r="C305" s="23">
        <f>C306</f>
        <v>0</v>
      </c>
      <c r="D305" s="23">
        <f>D306</f>
        <v>3672</v>
      </c>
      <c r="E305" s="69">
        <f t="shared" si="28"/>
        <v>3672</v>
      </c>
      <c r="F305" s="23">
        <f>F306</f>
        <v>3406</v>
      </c>
      <c r="G305" s="69">
        <f t="shared" si="29"/>
        <v>-266</v>
      </c>
      <c r="H305" s="23">
        <f t="shared" si="18"/>
        <v>92.755991285403056</v>
      </c>
    </row>
    <row r="306" spans="1:8" ht="33" customHeight="1" x14ac:dyDescent="0.25">
      <c r="A306" s="61" t="s">
        <v>668</v>
      </c>
      <c r="B306" s="30" t="s">
        <v>534</v>
      </c>
      <c r="C306" s="31">
        <v>0</v>
      </c>
      <c r="D306" s="31">
        <v>3672</v>
      </c>
      <c r="E306" s="71">
        <f t="shared" si="28"/>
        <v>3672</v>
      </c>
      <c r="F306" s="31">
        <v>3406</v>
      </c>
      <c r="G306" s="71">
        <f t="shared" si="29"/>
        <v>-266</v>
      </c>
      <c r="H306" s="31">
        <f t="shared" si="18"/>
        <v>92.755991285403056</v>
      </c>
    </row>
    <row r="307" spans="1:8" ht="33" customHeight="1" x14ac:dyDescent="0.25">
      <c r="A307" s="50" t="s">
        <v>569</v>
      </c>
      <c r="B307" s="22" t="s">
        <v>567</v>
      </c>
      <c r="C307" s="23">
        <f>C308</f>
        <v>126591.4</v>
      </c>
      <c r="D307" s="23">
        <f>D308</f>
        <v>372054</v>
      </c>
      <c r="E307" s="69"/>
      <c r="F307" s="23">
        <f>F308</f>
        <v>199805.7</v>
      </c>
      <c r="G307" s="69"/>
      <c r="H307" s="23">
        <f>F307/D307*100</f>
        <v>53.703414020545402</v>
      </c>
    </row>
    <row r="308" spans="1:8" ht="33" customHeight="1" x14ac:dyDescent="0.25">
      <c r="A308" s="61" t="s">
        <v>570</v>
      </c>
      <c r="B308" s="30" t="s">
        <v>568</v>
      </c>
      <c r="C308" s="31">
        <v>126591.4</v>
      </c>
      <c r="D308" s="31">
        <v>372054</v>
      </c>
      <c r="E308" s="71"/>
      <c r="F308" s="31">
        <v>199805.7</v>
      </c>
      <c r="G308" s="71"/>
      <c r="H308" s="31">
        <f>F308/D308*100</f>
        <v>53.703414020545402</v>
      </c>
    </row>
    <row r="309" spans="1:8" s="28" customFormat="1" x14ac:dyDescent="0.25">
      <c r="A309" s="56" t="s">
        <v>597</v>
      </c>
      <c r="B309" s="40" t="s">
        <v>492</v>
      </c>
      <c r="C309" s="23">
        <f>C310</f>
        <v>31684.799999999999</v>
      </c>
      <c r="D309" s="23">
        <f>D310</f>
        <v>681264.3</v>
      </c>
      <c r="E309" s="69">
        <f t="shared" si="28"/>
        <v>649579.5</v>
      </c>
      <c r="F309" s="23">
        <f>F310</f>
        <v>604936</v>
      </c>
      <c r="G309" s="69">
        <f t="shared" si="29"/>
        <v>-76328.300000000047</v>
      </c>
      <c r="H309" s="23">
        <f t="shared" si="18"/>
        <v>88.796081051069308</v>
      </c>
    </row>
    <row r="310" spans="1:8" x14ac:dyDescent="0.25">
      <c r="A310" s="49" t="s">
        <v>598</v>
      </c>
      <c r="B310" s="25" t="s">
        <v>493</v>
      </c>
      <c r="C310" s="31">
        <v>31684.799999999999</v>
      </c>
      <c r="D310" s="31">
        <v>681264.3</v>
      </c>
      <c r="E310" s="71">
        <f t="shared" si="28"/>
        <v>649579.5</v>
      </c>
      <c r="F310" s="31">
        <v>604936</v>
      </c>
      <c r="G310" s="71">
        <f t="shared" si="29"/>
        <v>-76328.300000000047</v>
      </c>
      <c r="H310" s="31">
        <f t="shared" si="18"/>
        <v>88.796081051069308</v>
      </c>
    </row>
    <row r="311" spans="1:8" s="35" customFormat="1" x14ac:dyDescent="0.25">
      <c r="A311" s="18" t="s">
        <v>599</v>
      </c>
      <c r="B311" s="43" t="s">
        <v>494</v>
      </c>
      <c r="C311" s="16">
        <f>C312+C314+C316+C320+C322+C324+C326+C318</f>
        <v>1596774.8</v>
      </c>
      <c r="D311" s="16">
        <f>D312+D314+D316+D320+D322+D324+D326+D318</f>
        <v>1738379</v>
      </c>
      <c r="E311" s="16">
        <f t="shared" ref="E311:G311" si="33">E312+E314+E316+E320+E322+E324+E326</f>
        <v>141584.30000000005</v>
      </c>
      <c r="F311" s="16">
        <f>F312+F314+F316+F320+F322+F324+F326+F318</f>
        <v>1738363</v>
      </c>
      <c r="G311" s="16">
        <f t="shared" si="33"/>
        <v>-16</v>
      </c>
      <c r="H311" s="44">
        <f t="shared" si="18"/>
        <v>99.999079602319171</v>
      </c>
    </row>
    <row r="312" spans="1:8" s="28" customFormat="1" ht="26.4" x14ac:dyDescent="0.25">
      <c r="A312" s="56" t="s">
        <v>600</v>
      </c>
      <c r="B312" s="40" t="s">
        <v>495</v>
      </c>
      <c r="C312" s="23">
        <f>C313</f>
        <v>1531277.5</v>
      </c>
      <c r="D312" s="23">
        <f>D313</f>
        <v>1672105.8</v>
      </c>
      <c r="E312" s="69">
        <f t="shared" si="28"/>
        <v>140828.30000000005</v>
      </c>
      <c r="F312" s="23">
        <f>F313</f>
        <v>1672089.8</v>
      </c>
      <c r="G312" s="69">
        <f t="shared" si="29"/>
        <v>-16</v>
      </c>
      <c r="H312" s="23">
        <f t="shared" ref="H312:H345" si="34">F312/D312*100</f>
        <v>99.999043122749768</v>
      </c>
    </row>
    <row r="313" spans="1:8" ht="26.4" x14ac:dyDescent="0.25">
      <c r="A313" s="49" t="s">
        <v>601</v>
      </c>
      <c r="B313" s="55" t="s">
        <v>496</v>
      </c>
      <c r="C313" s="31">
        <v>1531277.5</v>
      </c>
      <c r="D313" s="31">
        <v>1672105.8</v>
      </c>
      <c r="E313" s="71">
        <f t="shared" si="28"/>
        <v>140828.30000000005</v>
      </c>
      <c r="F313" s="31">
        <v>1672089.8</v>
      </c>
      <c r="G313" s="71">
        <f t="shared" si="29"/>
        <v>-16</v>
      </c>
      <c r="H313" s="31">
        <f t="shared" si="34"/>
        <v>99.999043122749768</v>
      </c>
    </row>
    <row r="314" spans="1:8" ht="39.6" x14ac:dyDescent="0.25">
      <c r="A314" s="56" t="s">
        <v>602</v>
      </c>
      <c r="B314" s="40" t="s">
        <v>497</v>
      </c>
      <c r="C314" s="23">
        <f>C315</f>
        <v>43890.3</v>
      </c>
      <c r="D314" s="23">
        <f>D315</f>
        <v>43890.3</v>
      </c>
      <c r="E314" s="69">
        <f t="shared" si="28"/>
        <v>0</v>
      </c>
      <c r="F314" s="23">
        <f>F315</f>
        <v>43890.3</v>
      </c>
      <c r="G314" s="69">
        <f t="shared" si="29"/>
        <v>0</v>
      </c>
      <c r="H314" s="23">
        <f t="shared" si="34"/>
        <v>100</v>
      </c>
    </row>
    <row r="315" spans="1:8" ht="39.6" x14ac:dyDescent="0.25">
      <c r="A315" s="61" t="s">
        <v>603</v>
      </c>
      <c r="B315" s="25" t="s">
        <v>498</v>
      </c>
      <c r="C315" s="31">
        <v>43890.3</v>
      </c>
      <c r="D315" s="31">
        <v>43890.3</v>
      </c>
      <c r="E315" s="71">
        <f t="shared" si="28"/>
        <v>0</v>
      </c>
      <c r="F315" s="31">
        <v>43890.3</v>
      </c>
      <c r="G315" s="71">
        <f t="shared" si="29"/>
        <v>0</v>
      </c>
      <c r="H315" s="31">
        <f t="shared" si="34"/>
        <v>100</v>
      </c>
    </row>
    <row r="316" spans="1:8" ht="46.2" customHeight="1" x14ac:dyDescent="0.25">
      <c r="A316" s="56" t="s">
        <v>604</v>
      </c>
      <c r="B316" s="40" t="s">
        <v>499</v>
      </c>
      <c r="C316" s="23">
        <f>C317</f>
        <v>76.5</v>
      </c>
      <c r="D316" s="23">
        <f>D317</f>
        <v>76.5</v>
      </c>
      <c r="E316" s="69">
        <f t="shared" si="28"/>
        <v>0</v>
      </c>
      <c r="F316" s="23">
        <f>F317</f>
        <v>76.5</v>
      </c>
      <c r="G316" s="69">
        <f t="shared" si="29"/>
        <v>0</v>
      </c>
      <c r="H316" s="31">
        <f t="shared" si="34"/>
        <v>100</v>
      </c>
    </row>
    <row r="317" spans="1:8" ht="42.6" customHeight="1" x14ac:dyDescent="0.25">
      <c r="A317" s="61" t="s">
        <v>605</v>
      </c>
      <c r="B317" s="25" t="s">
        <v>500</v>
      </c>
      <c r="C317" s="31">
        <v>76.5</v>
      </c>
      <c r="D317" s="31">
        <v>76.5</v>
      </c>
      <c r="E317" s="71">
        <f t="shared" si="28"/>
        <v>0</v>
      </c>
      <c r="F317" s="31">
        <v>76.5</v>
      </c>
      <c r="G317" s="71">
        <f t="shared" si="29"/>
        <v>0</v>
      </c>
      <c r="H317" s="31">
        <f t="shared" si="34"/>
        <v>100</v>
      </c>
    </row>
    <row r="318" spans="1:8" ht="69.599999999999994" customHeight="1" x14ac:dyDescent="0.25">
      <c r="A318" s="50" t="s">
        <v>584</v>
      </c>
      <c r="B318" s="22" t="s">
        <v>582</v>
      </c>
      <c r="C318" s="23">
        <f>C319</f>
        <v>1458.3</v>
      </c>
      <c r="D318" s="23">
        <f>D319</f>
        <v>1478.2</v>
      </c>
      <c r="E318" s="69">
        <f t="shared" si="28"/>
        <v>19.900000000000091</v>
      </c>
      <c r="F318" s="23">
        <f>F319</f>
        <v>1478.2</v>
      </c>
      <c r="G318" s="69">
        <f t="shared" si="29"/>
        <v>0</v>
      </c>
      <c r="H318" s="23">
        <f t="shared" si="34"/>
        <v>100</v>
      </c>
    </row>
    <row r="319" spans="1:8" ht="69.599999999999994" customHeight="1" x14ac:dyDescent="0.25">
      <c r="A319" s="61" t="s">
        <v>585</v>
      </c>
      <c r="B319" s="25" t="s">
        <v>583</v>
      </c>
      <c r="C319" s="31">
        <v>1458.3</v>
      </c>
      <c r="D319" s="31">
        <v>1478.2</v>
      </c>
      <c r="E319" s="71">
        <f t="shared" si="28"/>
        <v>19.900000000000091</v>
      </c>
      <c r="F319" s="31">
        <v>1478.2</v>
      </c>
      <c r="G319" s="71">
        <f t="shared" si="29"/>
        <v>0</v>
      </c>
      <c r="H319" s="31">
        <f t="shared" si="34"/>
        <v>100</v>
      </c>
    </row>
    <row r="320" spans="1:8" s="28" customFormat="1" ht="44.55" customHeight="1" x14ac:dyDescent="0.25">
      <c r="A320" s="56" t="s">
        <v>606</v>
      </c>
      <c r="B320" s="22" t="s">
        <v>533</v>
      </c>
      <c r="C320" s="23">
        <f>C321</f>
        <v>5104</v>
      </c>
      <c r="D320" s="23">
        <f>D321</f>
        <v>5447.5</v>
      </c>
      <c r="E320" s="69">
        <f t="shared" si="28"/>
        <v>343.5</v>
      </c>
      <c r="F320" s="23">
        <f>F321</f>
        <v>5447.5</v>
      </c>
      <c r="G320" s="69">
        <f t="shared" si="29"/>
        <v>0</v>
      </c>
      <c r="H320" s="23">
        <f t="shared" si="34"/>
        <v>100</v>
      </c>
    </row>
    <row r="321" spans="1:8" ht="43.2" customHeight="1" x14ac:dyDescent="0.25">
      <c r="A321" s="49" t="s">
        <v>607</v>
      </c>
      <c r="B321" s="25" t="s">
        <v>532</v>
      </c>
      <c r="C321" s="31">
        <v>5104</v>
      </c>
      <c r="D321" s="31">
        <v>5447.5</v>
      </c>
      <c r="E321" s="71">
        <f t="shared" si="28"/>
        <v>343.5</v>
      </c>
      <c r="F321" s="31">
        <v>5447.5</v>
      </c>
      <c r="G321" s="71">
        <f t="shared" si="29"/>
        <v>0</v>
      </c>
      <c r="H321" s="31">
        <f t="shared" si="34"/>
        <v>100</v>
      </c>
    </row>
    <row r="322" spans="1:8" ht="42.6" customHeight="1" x14ac:dyDescent="0.25">
      <c r="A322" s="56" t="s">
        <v>608</v>
      </c>
      <c r="B322" s="22" t="s">
        <v>501</v>
      </c>
      <c r="C322" s="23">
        <f>C323</f>
        <v>7291.4</v>
      </c>
      <c r="D322" s="23">
        <f>D323</f>
        <v>7703.9</v>
      </c>
      <c r="E322" s="69">
        <f t="shared" si="28"/>
        <v>412.5</v>
      </c>
      <c r="F322" s="23">
        <f>F323</f>
        <v>7703.9</v>
      </c>
      <c r="G322" s="69">
        <f t="shared" si="29"/>
        <v>0</v>
      </c>
      <c r="H322" s="31">
        <f t="shared" ref="H322:H323" si="35">F322/D322*100</f>
        <v>100</v>
      </c>
    </row>
    <row r="323" spans="1:8" ht="43.2" customHeight="1" x14ac:dyDescent="0.25">
      <c r="A323" s="61" t="s">
        <v>609</v>
      </c>
      <c r="B323" s="25" t="s">
        <v>502</v>
      </c>
      <c r="C323" s="31">
        <v>7291.4</v>
      </c>
      <c r="D323" s="31">
        <v>7703.9</v>
      </c>
      <c r="E323" s="71">
        <f t="shared" si="28"/>
        <v>412.5</v>
      </c>
      <c r="F323" s="31">
        <v>7703.9</v>
      </c>
      <c r="G323" s="71">
        <f t="shared" si="29"/>
        <v>0</v>
      </c>
      <c r="H323" s="31">
        <f t="shared" si="35"/>
        <v>100</v>
      </c>
    </row>
    <row r="324" spans="1:8" ht="17.55" customHeight="1" x14ac:dyDescent="0.25">
      <c r="A324" s="50" t="s">
        <v>610</v>
      </c>
      <c r="B324" s="22" t="s">
        <v>503</v>
      </c>
      <c r="C324" s="23">
        <f>C325</f>
        <v>7038</v>
      </c>
      <c r="D324" s="23">
        <f>D325</f>
        <v>7038</v>
      </c>
      <c r="E324" s="69">
        <f t="shared" si="28"/>
        <v>0</v>
      </c>
      <c r="F324" s="23">
        <f>F325</f>
        <v>7038</v>
      </c>
      <c r="G324" s="69">
        <f t="shared" si="29"/>
        <v>0</v>
      </c>
      <c r="H324" s="23">
        <f t="shared" si="34"/>
        <v>100</v>
      </c>
    </row>
    <row r="325" spans="1:8" ht="27.6" customHeight="1" x14ac:dyDescent="0.25">
      <c r="A325" s="49" t="s">
        <v>611</v>
      </c>
      <c r="B325" s="25" t="s">
        <v>504</v>
      </c>
      <c r="C325" s="31">
        <v>7038</v>
      </c>
      <c r="D325" s="31">
        <v>7038</v>
      </c>
      <c r="E325" s="71">
        <f t="shared" si="28"/>
        <v>0</v>
      </c>
      <c r="F325" s="31">
        <v>7038</v>
      </c>
      <c r="G325" s="71">
        <f t="shared" si="29"/>
        <v>0</v>
      </c>
      <c r="H325" s="31">
        <f t="shared" si="34"/>
        <v>100</v>
      </c>
    </row>
    <row r="326" spans="1:8" s="28" customFormat="1" x14ac:dyDescent="0.25">
      <c r="A326" s="50" t="s">
        <v>612</v>
      </c>
      <c r="B326" s="40" t="s">
        <v>505</v>
      </c>
      <c r="C326" s="23">
        <f>C327</f>
        <v>638.79999999999995</v>
      </c>
      <c r="D326" s="23">
        <f>D327</f>
        <v>638.79999999999995</v>
      </c>
      <c r="E326" s="69">
        <f t="shared" si="28"/>
        <v>0</v>
      </c>
      <c r="F326" s="23">
        <f>F327</f>
        <v>638.79999999999995</v>
      </c>
      <c r="G326" s="69">
        <f t="shared" si="29"/>
        <v>0</v>
      </c>
      <c r="H326" s="23">
        <f t="shared" si="34"/>
        <v>100</v>
      </c>
    </row>
    <row r="327" spans="1:8" x14ac:dyDescent="0.25">
      <c r="A327" s="61" t="s">
        <v>613</v>
      </c>
      <c r="B327" s="62" t="s">
        <v>506</v>
      </c>
      <c r="C327" s="31">
        <v>638.79999999999995</v>
      </c>
      <c r="D327" s="31">
        <v>638.79999999999995</v>
      </c>
      <c r="E327" s="71">
        <f t="shared" si="28"/>
        <v>0</v>
      </c>
      <c r="F327" s="31">
        <v>638.79999999999995</v>
      </c>
      <c r="G327" s="71">
        <f t="shared" si="29"/>
        <v>0</v>
      </c>
      <c r="H327" s="31">
        <f t="shared" si="34"/>
        <v>100</v>
      </c>
    </row>
    <row r="328" spans="1:8" s="35" customFormat="1" x14ac:dyDescent="0.25">
      <c r="A328" s="58" t="s">
        <v>614</v>
      </c>
      <c r="B328" s="59" t="s">
        <v>507</v>
      </c>
      <c r="C328" s="44">
        <f>C331+C333</f>
        <v>777175.3</v>
      </c>
      <c r="D328" s="44">
        <f>D331+D333</f>
        <v>1851547.2</v>
      </c>
      <c r="E328" s="73">
        <f t="shared" si="28"/>
        <v>1074371.8999999999</v>
      </c>
      <c r="F328" s="44">
        <f>F331+F333</f>
        <v>1301730.3999999999</v>
      </c>
      <c r="G328" s="73">
        <f t="shared" si="29"/>
        <v>-549816.80000000005</v>
      </c>
      <c r="H328" s="44">
        <f t="shared" si="34"/>
        <v>70.305007617413153</v>
      </c>
    </row>
    <row r="329" spans="1:8" ht="52.8" hidden="1" x14ac:dyDescent="0.25">
      <c r="A329" s="61" t="s">
        <v>508</v>
      </c>
      <c r="B329" s="62" t="s">
        <v>509</v>
      </c>
      <c r="C329" s="31">
        <f>C330</f>
        <v>0</v>
      </c>
      <c r="D329" s="31">
        <f>D330</f>
        <v>0</v>
      </c>
      <c r="E329" s="71">
        <f t="shared" si="28"/>
        <v>0</v>
      </c>
      <c r="F329" s="31">
        <f>F330</f>
        <v>0</v>
      </c>
      <c r="G329" s="71">
        <f t="shared" si="29"/>
        <v>0</v>
      </c>
      <c r="H329" s="31" t="e">
        <f t="shared" si="34"/>
        <v>#DIV/0!</v>
      </c>
    </row>
    <row r="330" spans="1:8" ht="52.8" hidden="1" x14ac:dyDescent="0.25">
      <c r="A330" s="61" t="s">
        <v>510</v>
      </c>
      <c r="B330" s="62" t="s">
        <v>511</v>
      </c>
      <c r="C330" s="31"/>
      <c r="D330" s="31"/>
      <c r="E330" s="71">
        <f t="shared" si="28"/>
        <v>0</v>
      </c>
      <c r="F330" s="31"/>
      <c r="G330" s="71">
        <f t="shared" si="29"/>
        <v>0</v>
      </c>
      <c r="H330" s="31" t="e">
        <f t="shared" si="34"/>
        <v>#DIV/0!</v>
      </c>
    </row>
    <row r="331" spans="1:8" ht="26.4" x14ac:dyDescent="0.25">
      <c r="A331" s="50" t="s">
        <v>674</v>
      </c>
      <c r="B331" s="62" t="s">
        <v>675</v>
      </c>
      <c r="C331" s="31">
        <f>C332</f>
        <v>0</v>
      </c>
      <c r="D331" s="31">
        <f>D332</f>
        <v>4194</v>
      </c>
      <c r="E331" s="71">
        <f t="shared" si="28"/>
        <v>4194</v>
      </c>
      <c r="F331" s="31">
        <f>F332</f>
        <v>4194</v>
      </c>
      <c r="G331" s="71">
        <f t="shared" si="29"/>
        <v>0</v>
      </c>
      <c r="H331" s="31">
        <f t="shared" si="34"/>
        <v>100</v>
      </c>
    </row>
    <row r="332" spans="1:8" ht="26.4" x14ac:dyDescent="0.25">
      <c r="A332" s="61" t="s">
        <v>673</v>
      </c>
      <c r="B332" s="62" t="s">
        <v>512</v>
      </c>
      <c r="C332" s="31">
        <v>0</v>
      </c>
      <c r="D332" s="31">
        <v>4194</v>
      </c>
      <c r="E332" s="71">
        <f t="shared" si="28"/>
        <v>4194</v>
      </c>
      <c r="F332" s="31">
        <v>4194</v>
      </c>
      <c r="G332" s="71">
        <f t="shared" si="29"/>
        <v>0</v>
      </c>
      <c r="H332" s="31">
        <f t="shared" si="34"/>
        <v>100</v>
      </c>
    </row>
    <row r="333" spans="1:8" s="28" customFormat="1" x14ac:dyDescent="0.25">
      <c r="A333" s="50" t="s">
        <v>615</v>
      </c>
      <c r="B333" s="60" t="s">
        <v>513</v>
      </c>
      <c r="C333" s="23">
        <f>C334</f>
        <v>777175.3</v>
      </c>
      <c r="D333" s="23">
        <f>D334</f>
        <v>1847353.2</v>
      </c>
      <c r="E333" s="69">
        <f t="shared" si="28"/>
        <v>1070177.8999999999</v>
      </c>
      <c r="F333" s="23">
        <f>F334</f>
        <v>1297536.3999999999</v>
      </c>
      <c r="G333" s="69">
        <f t="shared" si="29"/>
        <v>-549816.80000000005</v>
      </c>
      <c r="H333" s="23">
        <f t="shared" si="34"/>
        <v>70.237591815143958</v>
      </c>
    </row>
    <row r="334" spans="1:8" x14ac:dyDescent="0.25">
      <c r="A334" s="61" t="s">
        <v>616</v>
      </c>
      <c r="B334" s="62" t="s">
        <v>514</v>
      </c>
      <c r="C334" s="31">
        <v>777175.3</v>
      </c>
      <c r="D334" s="31">
        <v>1847353.2</v>
      </c>
      <c r="E334" s="71">
        <f t="shared" si="28"/>
        <v>1070177.8999999999</v>
      </c>
      <c r="F334" s="31">
        <v>1297536.3999999999</v>
      </c>
      <c r="G334" s="71">
        <f t="shared" si="29"/>
        <v>-549816.80000000005</v>
      </c>
      <c r="H334" s="31">
        <f t="shared" si="34"/>
        <v>70.237591815143958</v>
      </c>
    </row>
    <row r="335" spans="1:8" x14ac:dyDescent="0.25">
      <c r="A335" s="46" t="s">
        <v>515</v>
      </c>
      <c r="B335" s="15" t="s">
        <v>516</v>
      </c>
      <c r="C335" s="16">
        <f>C336</f>
        <v>0</v>
      </c>
      <c r="D335" s="16">
        <f>D336</f>
        <v>189158.9</v>
      </c>
      <c r="E335" s="68">
        <f t="shared" si="28"/>
        <v>189158.9</v>
      </c>
      <c r="F335" s="16">
        <f>F336</f>
        <v>189158.9</v>
      </c>
      <c r="G335" s="68">
        <f t="shared" si="29"/>
        <v>0</v>
      </c>
      <c r="H335" s="16">
        <f t="shared" si="34"/>
        <v>100</v>
      </c>
    </row>
    <row r="336" spans="1:8" s="28" customFormat="1" ht="19.2" customHeight="1" x14ac:dyDescent="0.25">
      <c r="A336" s="39" t="s">
        <v>617</v>
      </c>
      <c r="B336" s="40" t="s">
        <v>517</v>
      </c>
      <c r="C336" s="27">
        <f>C339+C337</f>
        <v>0</v>
      </c>
      <c r="D336" s="27">
        <f>D339+D337+D338</f>
        <v>189158.9</v>
      </c>
      <c r="E336" s="72">
        <f t="shared" si="28"/>
        <v>189158.9</v>
      </c>
      <c r="F336" s="27">
        <f>F339+F337+F338</f>
        <v>189158.9</v>
      </c>
      <c r="G336" s="72">
        <f t="shared" si="29"/>
        <v>0</v>
      </c>
      <c r="H336" s="27">
        <f t="shared" si="34"/>
        <v>100</v>
      </c>
    </row>
    <row r="337" spans="1:8" ht="52.8" hidden="1" x14ac:dyDescent="0.25">
      <c r="A337" s="24" t="s">
        <v>518</v>
      </c>
      <c r="B337" s="25" t="s">
        <v>519</v>
      </c>
      <c r="C337" s="26"/>
      <c r="D337" s="26"/>
      <c r="E337" s="70">
        <f t="shared" si="28"/>
        <v>0</v>
      </c>
      <c r="F337" s="26"/>
      <c r="G337" s="70">
        <f t="shared" si="29"/>
        <v>0</v>
      </c>
      <c r="H337" s="26" t="e">
        <f t="shared" si="34"/>
        <v>#DIV/0!</v>
      </c>
    </row>
    <row r="338" spans="1:8" ht="52.8" x14ac:dyDescent="0.25">
      <c r="A338" s="24" t="s">
        <v>644</v>
      </c>
      <c r="B338" s="25" t="s">
        <v>519</v>
      </c>
      <c r="C338" s="26">
        <v>0</v>
      </c>
      <c r="D338" s="26">
        <v>923.8</v>
      </c>
      <c r="E338" s="70"/>
      <c r="F338" s="26">
        <v>923.8</v>
      </c>
      <c r="G338" s="70"/>
      <c r="H338" s="26">
        <f t="shared" si="34"/>
        <v>100</v>
      </c>
    </row>
    <row r="339" spans="1:8" x14ac:dyDescent="0.25">
      <c r="A339" s="24" t="s">
        <v>618</v>
      </c>
      <c r="B339" s="25" t="s">
        <v>517</v>
      </c>
      <c r="C339" s="26">
        <v>0</v>
      </c>
      <c r="D339" s="26">
        <v>188235.1</v>
      </c>
      <c r="E339" s="70">
        <f t="shared" si="28"/>
        <v>188235.1</v>
      </c>
      <c r="F339" s="26">
        <v>188235.1</v>
      </c>
      <c r="G339" s="70">
        <f t="shared" si="29"/>
        <v>0</v>
      </c>
      <c r="H339" s="26">
        <f t="shared" si="34"/>
        <v>100</v>
      </c>
    </row>
    <row r="340" spans="1:8" ht="66" x14ac:dyDescent="0.25">
      <c r="A340" s="14" t="s">
        <v>520</v>
      </c>
      <c r="B340" s="59" t="s">
        <v>521</v>
      </c>
      <c r="C340" s="44">
        <f>C341</f>
        <v>0</v>
      </c>
      <c r="D340" s="44">
        <f>D341</f>
        <v>1128</v>
      </c>
      <c r="E340" s="73">
        <f t="shared" si="28"/>
        <v>1128</v>
      </c>
      <c r="F340" s="44">
        <f>F341</f>
        <v>1196.8</v>
      </c>
      <c r="G340" s="73">
        <f t="shared" si="29"/>
        <v>68.799999999999955</v>
      </c>
      <c r="H340" s="44">
        <f t="shared" si="34"/>
        <v>106.09929078014184</v>
      </c>
    </row>
    <row r="341" spans="1:8" s="35" customFormat="1" ht="26.4" x14ac:dyDescent="0.25">
      <c r="A341" s="42" t="s">
        <v>619</v>
      </c>
      <c r="B341" s="59" t="s">
        <v>522</v>
      </c>
      <c r="C341" s="16">
        <f>C342</f>
        <v>0</v>
      </c>
      <c r="D341" s="16">
        <f>D342</f>
        <v>1128</v>
      </c>
      <c r="E341" s="68">
        <f t="shared" si="28"/>
        <v>1128</v>
      </c>
      <c r="F341" s="16">
        <f>F342</f>
        <v>1196.8</v>
      </c>
      <c r="G341" s="68">
        <f t="shared" si="29"/>
        <v>68.799999999999955</v>
      </c>
      <c r="H341" s="16">
        <f t="shared" si="34"/>
        <v>106.09929078014184</v>
      </c>
    </row>
    <row r="342" spans="1:8" s="28" customFormat="1" ht="26.4" x14ac:dyDescent="0.25">
      <c r="A342" s="21" t="s">
        <v>620</v>
      </c>
      <c r="B342" s="60" t="s">
        <v>523</v>
      </c>
      <c r="C342" s="27">
        <f>C344+C345</f>
        <v>0</v>
      </c>
      <c r="D342" s="27">
        <f>D344+D345</f>
        <v>1128</v>
      </c>
      <c r="E342" s="72">
        <f t="shared" si="28"/>
        <v>1128</v>
      </c>
      <c r="F342" s="27">
        <f>F344+F345</f>
        <v>1196.8</v>
      </c>
      <c r="G342" s="72">
        <f t="shared" si="29"/>
        <v>68.799999999999955</v>
      </c>
      <c r="H342" s="27">
        <f t="shared" si="34"/>
        <v>106.09929078014184</v>
      </c>
    </row>
    <row r="343" spans="1:8" hidden="1" x14ac:dyDescent="0.25">
      <c r="A343" s="29"/>
      <c r="B343" s="62"/>
      <c r="C343" s="26"/>
      <c r="D343" s="26"/>
      <c r="E343" s="70">
        <f t="shared" si="28"/>
        <v>0</v>
      </c>
      <c r="F343" s="26"/>
      <c r="G343" s="70">
        <f t="shared" si="29"/>
        <v>0</v>
      </c>
      <c r="H343" s="26" t="e">
        <f t="shared" si="34"/>
        <v>#DIV/0!</v>
      </c>
    </row>
    <row r="344" spans="1:8" ht="26.4" x14ac:dyDescent="0.25">
      <c r="A344" s="29" t="s">
        <v>621</v>
      </c>
      <c r="B344" s="62" t="s">
        <v>524</v>
      </c>
      <c r="C344" s="26">
        <v>0</v>
      </c>
      <c r="D344" s="26">
        <v>905</v>
      </c>
      <c r="E344" s="70">
        <f t="shared" si="28"/>
        <v>905</v>
      </c>
      <c r="F344" s="26">
        <v>905</v>
      </c>
      <c r="G344" s="70">
        <f t="shared" si="29"/>
        <v>0</v>
      </c>
      <c r="H344" s="26">
        <f t="shared" si="34"/>
        <v>100</v>
      </c>
    </row>
    <row r="345" spans="1:8" ht="26.4" x14ac:dyDescent="0.25">
      <c r="A345" s="29" t="s">
        <v>622</v>
      </c>
      <c r="B345" s="62" t="s">
        <v>525</v>
      </c>
      <c r="C345" s="26">
        <v>0</v>
      </c>
      <c r="D345" s="26">
        <v>223</v>
      </c>
      <c r="E345" s="70">
        <f t="shared" si="28"/>
        <v>223</v>
      </c>
      <c r="F345" s="26">
        <v>291.8</v>
      </c>
      <c r="G345" s="70">
        <f t="shared" si="29"/>
        <v>68.800000000000011</v>
      </c>
      <c r="H345" s="26">
        <f t="shared" si="34"/>
        <v>130.85201793721976</v>
      </c>
    </row>
    <row r="346" spans="1:8" ht="28.95" customHeight="1" x14ac:dyDescent="0.25">
      <c r="A346" s="14" t="s">
        <v>526</v>
      </c>
      <c r="B346" s="15" t="s">
        <v>527</v>
      </c>
      <c r="C346" s="44">
        <f>C347</f>
        <v>0</v>
      </c>
      <c r="D346" s="44">
        <f>D347</f>
        <v>-979442.6</v>
      </c>
      <c r="E346" s="73">
        <f t="shared" si="28"/>
        <v>-979442.6</v>
      </c>
      <c r="F346" s="44">
        <f>F347</f>
        <v>-982293.20000000007</v>
      </c>
      <c r="G346" s="73">
        <f t="shared" si="29"/>
        <v>-2850.6000000000931</v>
      </c>
      <c r="H346" s="44">
        <f t="shared" ref="H346:H352" si="36">F346/D346*100</f>
        <v>100.29104308920196</v>
      </c>
    </row>
    <row r="347" spans="1:8" ht="28.95" customHeight="1" x14ac:dyDescent="0.25">
      <c r="A347" s="21" t="s">
        <v>623</v>
      </c>
      <c r="B347" s="60" t="s">
        <v>528</v>
      </c>
      <c r="C347" s="23">
        <f>C348+C353</f>
        <v>0</v>
      </c>
      <c r="D347" s="23">
        <f>D348+D353+D349+D350+D351+D352</f>
        <v>-979442.6</v>
      </c>
      <c r="E347" s="69">
        <f t="shared" si="28"/>
        <v>-979442.6</v>
      </c>
      <c r="F347" s="23">
        <f>F348+F353+F349+F350+F351+F352</f>
        <v>-982293.20000000007</v>
      </c>
      <c r="G347" s="69">
        <f t="shared" si="29"/>
        <v>-2850.6000000000931</v>
      </c>
      <c r="H347" s="23">
        <f t="shared" si="36"/>
        <v>100.29104308920196</v>
      </c>
    </row>
    <row r="348" spans="1:8" ht="43.2" customHeight="1" x14ac:dyDescent="0.25">
      <c r="A348" s="24" t="s">
        <v>624</v>
      </c>
      <c r="B348" s="25" t="s">
        <v>529</v>
      </c>
      <c r="C348" s="26">
        <v>0</v>
      </c>
      <c r="D348" s="26">
        <v>-166.9</v>
      </c>
      <c r="E348" s="70">
        <f t="shared" si="28"/>
        <v>-166.9</v>
      </c>
      <c r="F348" s="26">
        <v>-166.9</v>
      </c>
      <c r="G348" s="70">
        <f t="shared" si="29"/>
        <v>0</v>
      </c>
      <c r="H348" s="31">
        <f t="shared" si="36"/>
        <v>100</v>
      </c>
    </row>
    <row r="349" spans="1:8" ht="31.2" customHeight="1" x14ac:dyDescent="0.25">
      <c r="A349" s="24" t="s">
        <v>572</v>
      </c>
      <c r="B349" s="25" t="s">
        <v>571</v>
      </c>
      <c r="C349" s="26">
        <v>0</v>
      </c>
      <c r="D349" s="26">
        <v>-814.9</v>
      </c>
      <c r="E349" s="70">
        <f t="shared" si="28"/>
        <v>-814.9</v>
      </c>
      <c r="F349" s="26">
        <v>-814.9</v>
      </c>
      <c r="G349" s="70">
        <f t="shared" si="29"/>
        <v>0</v>
      </c>
      <c r="H349" s="31">
        <f t="shared" si="36"/>
        <v>100</v>
      </c>
    </row>
    <row r="350" spans="1:8" ht="28.95" customHeight="1" x14ac:dyDescent="0.25">
      <c r="A350" s="24" t="s">
        <v>574</v>
      </c>
      <c r="B350" s="25" t="s">
        <v>573</v>
      </c>
      <c r="C350" s="26">
        <v>0</v>
      </c>
      <c r="D350" s="26">
        <v>-147</v>
      </c>
      <c r="E350" s="70">
        <f t="shared" si="28"/>
        <v>-147</v>
      </c>
      <c r="F350" s="26">
        <v>-147</v>
      </c>
      <c r="G350" s="70">
        <f t="shared" si="29"/>
        <v>0</v>
      </c>
      <c r="H350" s="31">
        <f t="shared" si="36"/>
        <v>100</v>
      </c>
    </row>
    <row r="351" spans="1:8" ht="43.2" customHeight="1" x14ac:dyDescent="0.25">
      <c r="A351" s="24" t="s">
        <v>576</v>
      </c>
      <c r="B351" s="25" t="s">
        <v>575</v>
      </c>
      <c r="C351" s="26">
        <v>0</v>
      </c>
      <c r="D351" s="26">
        <v>-306.5</v>
      </c>
      <c r="E351" s="70">
        <f t="shared" si="28"/>
        <v>-306.5</v>
      </c>
      <c r="F351" s="26">
        <v>-306.5</v>
      </c>
      <c r="G351" s="70">
        <f t="shared" si="29"/>
        <v>0</v>
      </c>
      <c r="H351" s="31">
        <f t="shared" si="36"/>
        <v>100</v>
      </c>
    </row>
    <row r="352" spans="1:8" ht="31.2" customHeight="1" x14ac:dyDescent="0.25">
      <c r="A352" s="24" t="s">
        <v>578</v>
      </c>
      <c r="B352" s="25" t="s">
        <v>577</v>
      </c>
      <c r="C352" s="26">
        <v>0</v>
      </c>
      <c r="D352" s="26">
        <v>-66.099999999999994</v>
      </c>
      <c r="E352" s="70">
        <f t="shared" si="28"/>
        <v>-66.099999999999994</v>
      </c>
      <c r="F352" s="26">
        <v>-66.099999999999994</v>
      </c>
      <c r="G352" s="70">
        <f t="shared" si="29"/>
        <v>0</v>
      </c>
      <c r="H352" s="31">
        <f t="shared" si="36"/>
        <v>100</v>
      </c>
    </row>
    <row r="353" spans="1:8" ht="31.95" customHeight="1" x14ac:dyDescent="0.25">
      <c r="A353" s="24" t="s">
        <v>625</v>
      </c>
      <c r="B353" s="25" t="s">
        <v>530</v>
      </c>
      <c r="C353" s="26">
        <v>0</v>
      </c>
      <c r="D353" s="26">
        <v>-977941.2</v>
      </c>
      <c r="E353" s="70">
        <f t="shared" si="28"/>
        <v>-977941.2</v>
      </c>
      <c r="F353" s="26">
        <v>-980791.8</v>
      </c>
      <c r="G353" s="70">
        <f t="shared" si="29"/>
        <v>-2850.6000000000931</v>
      </c>
      <c r="H353" s="26">
        <f t="shared" ref="H353" si="37">F353/D353*100</f>
        <v>100.29148991779874</v>
      </c>
    </row>
    <row r="354" spans="1:8" ht="16.2" customHeight="1" x14ac:dyDescent="0.25">
      <c r="A354" s="14"/>
      <c r="B354" s="65" t="s">
        <v>531</v>
      </c>
      <c r="C354" s="66">
        <f>C11+C252</f>
        <v>5019152.5999999996</v>
      </c>
      <c r="D354" s="66">
        <f>D11+D252</f>
        <v>7041862.2000000011</v>
      </c>
      <c r="E354" s="74">
        <f t="shared" si="28"/>
        <v>2022709.6000000015</v>
      </c>
      <c r="F354" s="66">
        <f>F11+F252</f>
        <v>6098103.2000000011</v>
      </c>
      <c r="G354" s="74">
        <f t="shared" si="29"/>
        <v>-943759</v>
      </c>
      <c r="H354" s="66">
        <f t="shared" ref="H354" si="38">F354/D354*100</f>
        <v>86.597877476216439</v>
      </c>
    </row>
  </sheetData>
  <autoFilter ref="A10:H354"/>
  <mergeCells count="6">
    <mergeCell ref="C1:H1"/>
    <mergeCell ref="C2:H2"/>
    <mergeCell ref="C3:H3"/>
    <mergeCell ref="D8:H8"/>
    <mergeCell ref="A7:H7"/>
    <mergeCell ref="C5:H5"/>
  </mergeCells>
  <printOptions horizontalCentered="1"/>
  <pageMargins left="0.39370078740157483" right="0.39370078740157483" top="0.26" bottom="0.39370078740157483" header="0.15748031496062992" footer="0.19685039370078741"/>
  <pageSetup paperSize="9" scale="7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Г-2</vt:lpstr>
      <vt:lpstr>'Форма Г-2'!Заголовки_для_печати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2903</cp:lastModifiedBy>
  <cp:lastPrinted>2020-03-31T08:09:44Z</cp:lastPrinted>
  <dcterms:created xsi:type="dcterms:W3CDTF">2018-04-25T11:49:21Z</dcterms:created>
  <dcterms:modified xsi:type="dcterms:W3CDTF">2020-03-31T08:09:50Z</dcterms:modified>
</cp:coreProperties>
</file>