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1260" windowWidth="13020" windowHeight="786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К-2'!$A$12:$J$343</definedName>
    <definedName name="_xlnm.Print_Titles" localSheetId="0">'Форма К-2'!$10:$12</definedName>
  </definedNames>
  <calcPr calcId="124519"/>
</workbook>
</file>

<file path=xl/calcChain.xml><?xml version="1.0" encoding="utf-8"?>
<calcChain xmlns="http://schemas.openxmlformats.org/spreadsheetml/2006/main">
  <c r="C293" i="1"/>
  <c r="D293"/>
  <c r="E293"/>
  <c r="F293"/>
  <c r="G293"/>
  <c r="I293"/>
  <c r="C275"/>
  <c r="D275"/>
  <c r="E275"/>
  <c r="F275"/>
  <c r="G275"/>
  <c r="H275"/>
  <c r="I275"/>
  <c r="C273"/>
  <c r="D273"/>
  <c r="E273"/>
  <c r="F273"/>
  <c r="G273"/>
  <c r="H273"/>
  <c r="I273"/>
  <c r="C241"/>
  <c r="D241"/>
  <c r="E241"/>
  <c r="F241"/>
  <c r="G241"/>
  <c r="I241"/>
  <c r="H96"/>
  <c r="G96"/>
  <c r="I96"/>
  <c r="J96"/>
  <c r="G99"/>
  <c r="I99"/>
  <c r="J99"/>
  <c r="F96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8"/>
  <c r="G49"/>
  <c r="G50"/>
  <c r="G51"/>
  <c r="G52"/>
  <c r="G53"/>
  <c r="G54"/>
  <c r="G55"/>
  <c r="G57"/>
  <c r="G58"/>
  <c r="G59"/>
  <c r="G60"/>
  <c r="G61"/>
  <c r="G62"/>
  <c r="G63"/>
  <c r="G65"/>
  <c r="G66"/>
  <c r="G67"/>
  <c r="G68"/>
  <c r="G69"/>
  <c r="G70"/>
  <c r="G73"/>
  <c r="G74"/>
  <c r="G75"/>
  <c r="G76"/>
  <c r="G77"/>
  <c r="G79"/>
  <c r="G80"/>
  <c r="G81"/>
  <c r="G82"/>
  <c r="G83"/>
  <c r="G86"/>
  <c r="G87"/>
  <c r="G88"/>
  <c r="G89"/>
  <c r="G90"/>
  <c r="G92"/>
  <c r="G93"/>
  <c r="G94"/>
  <c r="G95"/>
  <c r="G97"/>
  <c r="G98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4"/>
  <c r="G125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61"/>
  <c r="G262"/>
  <c r="G263"/>
  <c r="G264"/>
  <c r="G265"/>
  <c r="G267"/>
  <c r="G268"/>
  <c r="G269"/>
  <c r="G270"/>
  <c r="G271"/>
  <c r="G272"/>
  <c r="G274"/>
  <c r="G276"/>
  <c r="G277"/>
  <c r="G278"/>
  <c r="G279"/>
  <c r="G280"/>
  <c r="G281"/>
  <c r="G282"/>
  <c r="G283"/>
  <c r="G284"/>
  <c r="G286"/>
  <c r="G287"/>
  <c r="G288"/>
  <c r="G289"/>
  <c r="G290"/>
  <c r="G292"/>
  <c r="G294"/>
  <c r="G295"/>
  <c r="G296"/>
  <c r="G297"/>
  <c r="G298"/>
  <c r="G299"/>
  <c r="G300"/>
  <c r="G301"/>
  <c r="G302"/>
  <c r="G303"/>
  <c r="G304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5"/>
  <c r="G336"/>
  <c r="G337"/>
  <c r="G338"/>
  <c r="G339"/>
  <c r="G340"/>
  <c r="G341"/>
  <c r="G342"/>
  <c r="E14" l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8"/>
  <c r="E49"/>
  <c r="E50"/>
  <c r="E51"/>
  <c r="E52"/>
  <c r="E53"/>
  <c r="E54"/>
  <c r="E55"/>
  <c r="E56"/>
  <c r="E57"/>
  <c r="E58"/>
  <c r="E59"/>
  <c r="E60"/>
  <c r="E61"/>
  <c r="E62"/>
  <c r="E63"/>
  <c r="E65"/>
  <c r="E66"/>
  <c r="E67"/>
  <c r="E68"/>
  <c r="E69"/>
  <c r="E70"/>
  <c r="E72"/>
  <c r="E73"/>
  <c r="E74"/>
  <c r="E75"/>
  <c r="E76"/>
  <c r="E77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4"/>
  <c r="E125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4"/>
  <c r="E165"/>
  <c r="E167"/>
  <c r="E168"/>
  <c r="E170"/>
  <c r="E171"/>
  <c r="E172"/>
  <c r="E173"/>
  <c r="E175"/>
  <c r="E176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2"/>
  <c r="E244"/>
  <c r="E245"/>
  <c r="E246"/>
  <c r="E247"/>
  <c r="E248"/>
  <c r="E249"/>
  <c r="E250"/>
  <c r="E251"/>
  <c r="E252"/>
  <c r="E253"/>
  <c r="E254"/>
  <c r="E255"/>
  <c r="E256"/>
  <c r="E257"/>
  <c r="E258"/>
  <c r="E261"/>
  <c r="E262"/>
  <c r="E263"/>
  <c r="E264"/>
  <c r="E265"/>
  <c r="E267"/>
  <c r="E268"/>
  <c r="E269"/>
  <c r="E270"/>
  <c r="E271"/>
  <c r="E272"/>
  <c r="E274"/>
  <c r="E276"/>
  <c r="E277"/>
  <c r="E278"/>
  <c r="E279"/>
  <c r="E280"/>
  <c r="E281"/>
  <c r="E282"/>
  <c r="E283"/>
  <c r="E284"/>
  <c r="E286"/>
  <c r="E287"/>
  <c r="E288"/>
  <c r="E289"/>
  <c r="E290"/>
  <c r="E292"/>
  <c r="E294"/>
  <c r="E295"/>
  <c r="E296"/>
  <c r="E297"/>
  <c r="E298"/>
  <c r="E299"/>
  <c r="E300"/>
  <c r="E301"/>
  <c r="E302"/>
  <c r="E303"/>
  <c r="E304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5"/>
  <c r="E336"/>
  <c r="E337"/>
  <c r="E338"/>
  <c r="E339"/>
  <c r="E340"/>
  <c r="E341"/>
  <c r="E342"/>
  <c r="F202" l="1"/>
  <c r="J243"/>
  <c r="D243"/>
  <c r="F199" l="1"/>
  <c r="F244"/>
  <c r="F243" s="1"/>
  <c r="F230"/>
  <c r="F225"/>
  <c r="F220"/>
  <c r="F215"/>
  <c r="J153" l="1"/>
  <c r="J334"/>
  <c r="J293"/>
  <c r="J287"/>
  <c r="J281"/>
  <c r="J279"/>
  <c r="J277"/>
  <c r="J275"/>
  <c r="J273"/>
  <c r="J252"/>
  <c r="J249" s="1"/>
  <c r="J241"/>
  <c r="J236"/>
  <c r="J235" s="1"/>
  <c r="J238"/>
  <c r="J233"/>
  <c r="J229"/>
  <c r="J224"/>
  <c r="J222"/>
  <c r="J217"/>
  <c r="J214"/>
  <c r="J211"/>
  <c r="J207"/>
  <c r="J201"/>
  <c r="J198"/>
  <c r="J197" s="1"/>
  <c r="H342" l="1"/>
  <c r="H341"/>
  <c r="H340"/>
  <c r="H339"/>
  <c r="H338"/>
  <c r="H335"/>
  <c r="H332"/>
  <c r="H330"/>
  <c r="H311"/>
  <c r="H309"/>
  <c r="H307"/>
  <c r="H288"/>
  <c r="H284"/>
  <c r="H282"/>
  <c r="H280"/>
  <c r="H278"/>
  <c r="H253"/>
  <c r="H250"/>
  <c r="H248"/>
  <c r="H244"/>
  <c r="H239"/>
  <c r="H230"/>
  <c r="H225"/>
  <c r="H223"/>
  <c r="H218"/>
  <c r="H212"/>
  <c r="H210"/>
  <c r="H208"/>
  <c r="H202"/>
  <c r="H199"/>
  <c r="H192"/>
  <c r="H173"/>
  <c r="H171"/>
  <c r="H170"/>
  <c r="H162"/>
  <c r="H159"/>
  <c r="F219" l="1"/>
  <c r="D219"/>
  <c r="C219"/>
  <c r="F214"/>
  <c r="D214"/>
  <c r="G214" s="1"/>
  <c r="C214"/>
  <c r="E214" s="1"/>
  <c r="F224"/>
  <c r="F222"/>
  <c r="D222"/>
  <c r="F211"/>
  <c r="F207"/>
  <c r="F201"/>
  <c r="F198"/>
  <c r="D201"/>
  <c r="D198"/>
  <c r="D211"/>
  <c r="D207"/>
  <c r="F334"/>
  <c r="G334" s="1"/>
  <c r="D334"/>
  <c r="E334" s="1"/>
  <c r="F310"/>
  <c r="D310"/>
  <c r="D305"/>
  <c r="G305" l="1"/>
  <c r="E305"/>
  <c r="H310"/>
  <c r="H201"/>
  <c r="H222"/>
  <c r="H198"/>
  <c r="H207"/>
  <c r="H334"/>
  <c r="H211"/>
  <c r="F287"/>
  <c r="D287"/>
  <c r="C287"/>
  <c r="J283"/>
  <c r="I283"/>
  <c r="F283"/>
  <c r="D283"/>
  <c r="C283"/>
  <c r="F281"/>
  <c r="D281"/>
  <c r="C281"/>
  <c r="F279"/>
  <c r="D279"/>
  <c r="C279"/>
  <c r="F277"/>
  <c r="D277"/>
  <c r="F252"/>
  <c r="D252"/>
  <c r="D249" s="1"/>
  <c r="J240"/>
  <c r="J196" s="1"/>
  <c r="I243"/>
  <c r="I240" s="1"/>
  <c r="D240"/>
  <c r="C243"/>
  <c r="F238"/>
  <c r="D238"/>
  <c r="F236"/>
  <c r="D236"/>
  <c r="C238"/>
  <c r="C236"/>
  <c r="F233"/>
  <c r="D233"/>
  <c r="F229"/>
  <c r="D229"/>
  <c r="D224"/>
  <c r="F217"/>
  <c r="D217"/>
  <c r="F99"/>
  <c r="F32"/>
  <c r="C240" l="1"/>
  <c r="E240" s="1"/>
  <c r="E243"/>
  <c r="H229"/>
  <c r="H287"/>
  <c r="D197"/>
  <c r="H238"/>
  <c r="H279"/>
  <c r="H281"/>
  <c r="F249"/>
  <c r="H249" s="1"/>
  <c r="H252"/>
  <c r="F240"/>
  <c r="H240" s="1"/>
  <c r="H243"/>
  <c r="H277"/>
  <c r="H283"/>
  <c r="H224"/>
  <c r="H217"/>
  <c r="F197"/>
  <c r="F196" s="1"/>
  <c r="D235"/>
  <c r="F235"/>
  <c r="C235"/>
  <c r="C252"/>
  <c r="C249" s="1"/>
  <c r="C198"/>
  <c r="C233"/>
  <c r="C229"/>
  <c r="C222"/>
  <c r="C217"/>
  <c r="C211"/>
  <c r="C207"/>
  <c r="C201"/>
  <c r="D196" l="1"/>
  <c r="H235"/>
  <c r="H197"/>
  <c r="C157"/>
  <c r="C153" s="1"/>
  <c r="H172" l="1"/>
  <c r="J310" l="1"/>
  <c r="J169"/>
  <c r="J308"/>
  <c r="J306"/>
  <c r="J295"/>
  <c r="J140"/>
  <c r="J105"/>
  <c r="C295" l="1"/>
  <c r="C169"/>
  <c r="E169" s="1"/>
  <c r="F169" l="1"/>
  <c r="F157"/>
  <c r="F153" s="1"/>
  <c r="D157"/>
  <c r="D153" s="1"/>
  <c r="F85"/>
  <c r="G85" s="1"/>
  <c r="F304"/>
  <c r="F295"/>
  <c r="D295"/>
  <c r="H263" l="1"/>
  <c r="J180"/>
  <c r="F180"/>
  <c r="D180"/>
  <c r="C180"/>
  <c r="D169"/>
  <c r="F105"/>
  <c r="D105"/>
  <c r="C105"/>
  <c r="F35"/>
  <c r="G35" s="1"/>
  <c r="H105" l="1"/>
  <c r="H292"/>
  <c r="H268"/>
  <c r="H270"/>
  <c r="H272"/>
  <c r="H233"/>
  <c r="H57" l="1"/>
  <c r="J143" l="1"/>
  <c r="J21"/>
  <c r="D329" l="1"/>
  <c r="D328" s="1"/>
  <c r="D333"/>
  <c r="E333" s="1"/>
  <c r="F329" l="1"/>
  <c r="F56"/>
  <c r="G56" s="1"/>
  <c r="F328" l="1"/>
  <c r="H328" s="1"/>
  <c r="H329"/>
  <c r="F291" l="1"/>
  <c r="D291"/>
  <c r="C291"/>
  <c r="E291" l="1"/>
  <c r="G291"/>
  <c r="F72"/>
  <c r="G72" s="1"/>
  <c r="H158" l="1"/>
  <c r="J291"/>
  <c r="F107" l="1"/>
  <c r="F101" s="1"/>
  <c r="F161"/>
  <c r="H286"/>
  <c r="J333" l="1"/>
  <c r="F333"/>
  <c r="C334"/>
  <c r="C333" s="1"/>
  <c r="I333"/>
  <c r="J329"/>
  <c r="J328" s="1"/>
  <c r="J327" s="1"/>
  <c r="I329"/>
  <c r="I328" s="1"/>
  <c r="I327" s="1"/>
  <c r="C329"/>
  <c r="C328" s="1"/>
  <c r="H326"/>
  <c r="H325"/>
  <c r="J324"/>
  <c r="J323" s="1"/>
  <c r="I324"/>
  <c r="I323" s="1"/>
  <c r="F324"/>
  <c r="D324"/>
  <c r="D323" s="1"/>
  <c r="C324"/>
  <c r="C323" s="1"/>
  <c r="H322"/>
  <c r="J321"/>
  <c r="I321"/>
  <c r="F321"/>
  <c r="D321"/>
  <c r="C321"/>
  <c r="H320"/>
  <c r="J319"/>
  <c r="I319"/>
  <c r="F319"/>
  <c r="D319"/>
  <c r="C319"/>
  <c r="H318"/>
  <c r="J317"/>
  <c r="I317"/>
  <c r="F317"/>
  <c r="D317"/>
  <c r="C317"/>
  <c r="H315"/>
  <c r="J314"/>
  <c r="I314"/>
  <c r="F314"/>
  <c r="D314"/>
  <c r="C314"/>
  <c r="H313"/>
  <c r="J312"/>
  <c r="F312"/>
  <c r="D312"/>
  <c r="C312"/>
  <c r="I308"/>
  <c r="F308"/>
  <c r="D308"/>
  <c r="J304"/>
  <c r="I304"/>
  <c r="C304"/>
  <c r="J302"/>
  <c r="F302"/>
  <c r="D302"/>
  <c r="C302"/>
  <c r="H301"/>
  <c r="J300"/>
  <c r="I300"/>
  <c r="F300"/>
  <c r="D300"/>
  <c r="C300"/>
  <c r="H298"/>
  <c r="J297"/>
  <c r="I297"/>
  <c r="F297"/>
  <c r="D297"/>
  <c r="C297"/>
  <c r="J289"/>
  <c r="F289"/>
  <c r="D289"/>
  <c r="C289"/>
  <c r="J285"/>
  <c r="J266" s="1"/>
  <c r="I285"/>
  <c r="F285"/>
  <c r="D285"/>
  <c r="C285"/>
  <c r="C266" s="1"/>
  <c r="J271"/>
  <c r="I271"/>
  <c r="F271"/>
  <c r="D271"/>
  <c r="C271"/>
  <c r="J269"/>
  <c r="I269"/>
  <c r="F269"/>
  <c r="D269"/>
  <c r="C269"/>
  <c r="J267"/>
  <c r="I267"/>
  <c r="F267"/>
  <c r="D267"/>
  <c r="C267"/>
  <c r="H265"/>
  <c r="J264"/>
  <c r="I264"/>
  <c r="F264"/>
  <c r="D264"/>
  <c r="C264"/>
  <c r="J262"/>
  <c r="I262"/>
  <c r="F262"/>
  <c r="D262"/>
  <c r="C262"/>
  <c r="H258"/>
  <c r="J257"/>
  <c r="I257"/>
  <c r="F257"/>
  <c r="D257"/>
  <c r="C257"/>
  <c r="J255"/>
  <c r="I255"/>
  <c r="F255"/>
  <c r="D255"/>
  <c r="C255"/>
  <c r="H234"/>
  <c r="I225"/>
  <c r="C224"/>
  <c r="I223"/>
  <c r="I222"/>
  <c r="I217"/>
  <c r="I212"/>
  <c r="I202"/>
  <c r="I197"/>
  <c r="H195"/>
  <c r="J194"/>
  <c r="J193" s="1"/>
  <c r="I194"/>
  <c r="I193" s="1"/>
  <c r="F194"/>
  <c r="D194"/>
  <c r="C194"/>
  <c r="C193" s="1"/>
  <c r="J191"/>
  <c r="J190" s="1"/>
  <c r="F191"/>
  <c r="D191"/>
  <c r="C191"/>
  <c r="C190" s="1"/>
  <c r="J188"/>
  <c r="F188"/>
  <c r="D188"/>
  <c r="C188"/>
  <c r="H187"/>
  <c r="J186"/>
  <c r="I186"/>
  <c r="I185" s="1"/>
  <c r="F186"/>
  <c r="D186"/>
  <c r="C186"/>
  <c r="J183"/>
  <c r="I183"/>
  <c r="F183"/>
  <c r="D183"/>
  <c r="C183"/>
  <c r="H182"/>
  <c r="H181"/>
  <c r="J178"/>
  <c r="C178"/>
  <c r="I178"/>
  <c r="F178"/>
  <c r="J175"/>
  <c r="I175"/>
  <c r="F175"/>
  <c r="D175"/>
  <c r="C175"/>
  <c r="I169"/>
  <c r="H168"/>
  <c r="J167"/>
  <c r="I167"/>
  <c r="F167"/>
  <c r="D167"/>
  <c r="C167"/>
  <c r="H165"/>
  <c r="J164"/>
  <c r="I164"/>
  <c r="F164"/>
  <c r="D164"/>
  <c r="C164"/>
  <c r="J161"/>
  <c r="I161"/>
  <c r="D161"/>
  <c r="H161" s="1"/>
  <c r="C161"/>
  <c r="H157"/>
  <c r="H156"/>
  <c r="H154"/>
  <c r="I153"/>
  <c r="H151"/>
  <c r="J150"/>
  <c r="I150"/>
  <c r="F150"/>
  <c r="D150"/>
  <c r="C150"/>
  <c r="H149"/>
  <c r="J148"/>
  <c r="I148"/>
  <c r="F148"/>
  <c r="D148"/>
  <c r="C148"/>
  <c r="H146"/>
  <c r="J145"/>
  <c r="I145"/>
  <c r="F145"/>
  <c r="D145"/>
  <c r="C145"/>
  <c r="J142"/>
  <c r="I143"/>
  <c r="I142" s="1"/>
  <c r="F143"/>
  <c r="D143"/>
  <c r="C143"/>
  <c r="C142" s="1"/>
  <c r="H141"/>
  <c r="F140"/>
  <c r="D140"/>
  <c r="C140"/>
  <c r="H139"/>
  <c r="J138"/>
  <c r="F138"/>
  <c r="D138"/>
  <c r="C138"/>
  <c r="H136"/>
  <c r="J135"/>
  <c r="F135"/>
  <c r="D135"/>
  <c r="C135"/>
  <c r="H134"/>
  <c r="J133"/>
  <c r="I133"/>
  <c r="F133"/>
  <c r="D133"/>
  <c r="C133"/>
  <c r="H132"/>
  <c r="J131"/>
  <c r="I131"/>
  <c r="F131"/>
  <c r="D131"/>
  <c r="C131"/>
  <c r="H130"/>
  <c r="J129"/>
  <c r="I129"/>
  <c r="F129"/>
  <c r="D129"/>
  <c r="C129"/>
  <c r="J126"/>
  <c r="I126"/>
  <c r="F126"/>
  <c r="G126" s="1"/>
  <c r="D126"/>
  <c r="C126"/>
  <c r="J124"/>
  <c r="I124"/>
  <c r="F124"/>
  <c r="D124"/>
  <c r="C124"/>
  <c r="H122"/>
  <c r="J121"/>
  <c r="I121"/>
  <c r="F121"/>
  <c r="D121"/>
  <c r="C121"/>
  <c r="H120"/>
  <c r="J119"/>
  <c r="I119"/>
  <c r="F119"/>
  <c r="D119"/>
  <c r="C119"/>
  <c r="H118"/>
  <c r="J117"/>
  <c r="I117"/>
  <c r="F117"/>
  <c r="D117"/>
  <c r="C117"/>
  <c r="H115"/>
  <c r="J114"/>
  <c r="J112" s="1"/>
  <c r="I114"/>
  <c r="I112" s="1"/>
  <c r="F114"/>
  <c r="D114"/>
  <c r="C114"/>
  <c r="C112" s="1"/>
  <c r="H113"/>
  <c r="H111"/>
  <c r="H110"/>
  <c r="H108"/>
  <c r="J107"/>
  <c r="J101" s="1"/>
  <c r="I107"/>
  <c r="I101" s="1"/>
  <c r="D107"/>
  <c r="D101" s="1"/>
  <c r="C107"/>
  <c r="C101" s="1"/>
  <c r="H106"/>
  <c r="H104"/>
  <c r="H102"/>
  <c r="H98"/>
  <c r="J97"/>
  <c r="I97"/>
  <c r="F97"/>
  <c r="D97"/>
  <c r="C97"/>
  <c r="H92"/>
  <c r="J91"/>
  <c r="I91"/>
  <c r="F91"/>
  <c r="G91" s="1"/>
  <c r="D91"/>
  <c r="C91"/>
  <c r="H86"/>
  <c r="J85"/>
  <c r="I85"/>
  <c r="D85"/>
  <c r="C85"/>
  <c r="H79"/>
  <c r="J78"/>
  <c r="F78"/>
  <c r="G78" s="1"/>
  <c r="D78"/>
  <c r="C78"/>
  <c r="H73"/>
  <c r="J72"/>
  <c r="D72"/>
  <c r="C72"/>
  <c r="I71"/>
  <c r="H66"/>
  <c r="J65"/>
  <c r="I65"/>
  <c r="F65"/>
  <c r="D65"/>
  <c r="C65"/>
  <c r="H61"/>
  <c r="J60"/>
  <c r="I60"/>
  <c r="F60"/>
  <c r="D60"/>
  <c r="C60"/>
  <c r="J56"/>
  <c r="I56"/>
  <c r="D56"/>
  <c r="H56" s="1"/>
  <c r="C56"/>
  <c r="H55"/>
  <c r="J52"/>
  <c r="D52"/>
  <c r="C52"/>
  <c r="H48"/>
  <c r="J47"/>
  <c r="F47"/>
  <c r="D47"/>
  <c r="G47" s="1"/>
  <c r="C47"/>
  <c r="I46"/>
  <c r="H44"/>
  <c r="H43"/>
  <c r="H42"/>
  <c r="H41"/>
  <c r="J40"/>
  <c r="J39" s="1"/>
  <c r="I40"/>
  <c r="I39" s="1"/>
  <c r="F40"/>
  <c r="D40"/>
  <c r="C40"/>
  <c r="C39" s="1"/>
  <c r="H33"/>
  <c r="J32"/>
  <c r="D32"/>
  <c r="C32"/>
  <c r="H28"/>
  <c r="J27"/>
  <c r="F27"/>
  <c r="D27"/>
  <c r="C27"/>
  <c r="H22"/>
  <c r="F21"/>
  <c r="D21"/>
  <c r="C21"/>
  <c r="H17"/>
  <c r="J16"/>
  <c r="F16"/>
  <c r="D16"/>
  <c r="C16"/>
  <c r="I15"/>
  <c r="I14" s="1"/>
  <c r="H333" l="1"/>
  <c r="G333"/>
  <c r="E285"/>
  <c r="D266"/>
  <c r="E266" s="1"/>
  <c r="G285"/>
  <c r="F266"/>
  <c r="G266" s="1"/>
  <c r="E126"/>
  <c r="E78"/>
  <c r="E47"/>
  <c r="H308"/>
  <c r="F128"/>
  <c r="H191"/>
  <c r="C197"/>
  <c r="C196" s="1"/>
  <c r="J299"/>
  <c r="I299"/>
  <c r="F15"/>
  <c r="G15" s="1"/>
  <c r="D299"/>
  <c r="C299"/>
  <c r="F299"/>
  <c r="H267"/>
  <c r="H269"/>
  <c r="H271"/>
  <c r="F254"/>
  <c r="J261"/>
  <c r="I128"/>
  <c r="C166"/>
  <c r="J84"/>
  <c r="I166"/>
  <c r="I163" s="1"/>
  <c r="D178"/>
  <c r="E178" s="1"/>
  <c r="F193"/>
  <c r="I84"/>
  <c r="I64" s="1"/>
  <c r="C116"/>
  <c r="C109" s="1"/>
  <c r="D166"/>
  <c r="D163" s="1"/>
  <c r="F323"/>
  <c r="F116"/>
  <c r="F190"/>
  <c r="D327"/>
  <c r="J185"/>
  <c r="C254"/>
  <c r="D254"/>
  <c r="I316"/>
  <c r="C46"/>
  <c r="C147"/>
  <c r="J147"/>
  <c r="D152"/>
  <c r="C152"/>
  <c r="I152"/>
  <c r="D185"/>
  <c r="I177"/>
  <c r="I174" s="1"/>
  <c r="J15"/>
  <c r="J14" s="1"/>
  <c r="D15"/>
  <c r="D46"/>
  <c r="G46" s="1"/>
  <c r="J46"/>
  <c r="J45" s="1"/>
  <c r="J71"/>
  <c r="H121"/>
  <c r="C137"/>
  <c r="J152"/>
  <c r="C261"/>
  <c r="J177"/>
  <c r="J128"/>
  <c r="H145"/>
  <c r="C177"/>
  <c r="F261"/>
  <c r="C316"/>
  <c r="D84"/>
  <c r="J166"/>
  <c r="J163" s="1"/>
  <c r="F185"/>
  <c r="I261"/>
  <c r="H21"/>
  <c r="F46"/>
  <c r="C96"/>
  <c r="J137"/>
  <c r="H262"/>
  <c r="I116"/>
  <c r="I109" s="1"/>
  <c r="I207"/>
  <c r="I196" s="1"/>
  <c r="J254"/>
  <c r="J116"/>
  <c r="J109" s="1"/>
  <c r="H285"/>
  <c r="J316"/>
  <c r="C15"/>
  <c r="C14" s="1"/>
  <c r="C84"/>
  <c r="C128"/>
  <c r="D39"/>
  <c r="H40"/>
  <c r="H91"/>
  <c r="H107"/>
  <c r="D147"/>
  <c r="H150"/>
  <c r="H186"/>
  <c r="H312"/>
  <c r="D316"/>
  <c r="H16"/>
  <c r="C71"/>
  <c r="H72"/>
  <c r="F71"/>
  <c r="G71" s="1"/>
  <c r="H78"/>
  <c r="H140"/>
  <c r="H314"/>
  <c r="H324"/>
  <c r="H47"/>
  <c r="H114"/>
  <c r="I147"/>
  <c r="F177"/>
  <c r="C185"/>
  <c r="I254"/>
  <c r="H323"/>
  <c r="F327"/>
  <c r="H327" s="1"/>
  <c r="H32"/>
  <c r="I45"/>
  <c r="D128"/>
  <c r="H135"/>
  <c r="H167"/>
  <c r="I266"/>
  <c r="H300"/>
  <c r="H319"/>
  <c r="C327"/>
  <c r="F39"/>
  <c r="D71"/>
  <c r="H131"/>
  <c r="F147"/>
  <c r="D193"/>
  <c r="D190"/>
  <c r="H27"/>
  <c r="H85"/>
  <c r="D112"/>
  <c r="H97"/>
  <c r="H60"/>
  <c r="H65"/>
  <c r="F84"/>
  <c r="G84" s="1"/>
  <c r="F112"/>
  <c r="D116"/>
  <c r="H117"/>
  <c r="H119"/>
  <c r="H129"/>
  <c r="H169"/>
  <c r="H180"/>
  <c r="H194"/>
  <c r="H257"/>
  <c r="H297"/>
  <c r="F316"/>
  <c r="H321"/>
  <c r="F137"/>
  <c r="F142"/>
  <c r="H133"/>
  <c r="H138"/>
  <c r="H148"/>
  <c r="H164"/>
  <c r="H264"/>
  <c r="H317"/>
  <c r="D137"/>
  <c r="D142"/>
  <c r="F166"/>
  <c r="D261"/>
  <c r="G178" l="1"/>
  <c r="C163"/>
  <c r="E163" s="1"/>
  <c r="E166"/>
  <c r="E71"/>
  <c r="C45"/>
  <c r="E46"/>
  <c r="H254"/>
  <c r="H190"/>
  <c r="J260"/>
  <c r="J259" s="1"/>
  <c r="F260"/>
  <c r="C123"/>
  <c r="H299"/>
  <c r="H178"/>
  <c r="D177"/>
  <c r="E177" s="1"/>
  <c r="J174"/>
  <c r="J64"/>
  <c r="I123"/>
  <c r="I13" s="1"/>
  <c r="F45"/>
  <c r="D45"/>
  <c r="D14"/>
  <c r="F152"/>
  <c r="H153"/>
  <c r="J123"/>
  <c r="I260"/>
  <c r="I259" s="1"/>
  <c r="C174"/>
  <c r="H185"/>
  <c r="H46"/>
  <c r="H71"/>
  <c r="H39"/>
  <c r="C260"/>
  <c r="C259" s="1"/>
  <c r="C64"/>
  <c r="H128"/>
  <c r="F174"/>
  <c r="H147"/>
  <c r="H193"/>
  <c r="D64"/>
  <c r="E64" s="1"/>
  <c r="H101"/>
  <c r="D96"/>
  <c r="H261"/>
  <c r="F123"/>
  <c r="H166"/>
  <c r="F163"/>
  <c r="H137"/>
  <c r="H316"/>
  <c r="H112"/>
  <c r="F109"/>
  <c r="H84"/>
  <c r="F64"/>
  <c r="G64" s="1"/>
  <c r="D123"/>
  <c r="E123" s="1"/>
  <c r="D109"/>
  <c r="H15"/>
  <c r="F14"/>
  <c r="G14" s="1"/>
  <c r="H116"/>
  <c r="G177" l="1"/>
  <c r="G123"/>
  <c r="J13"/>
  <c r="J343" s="1"/>
  <c r="G45"/>
  <c r="E45"/>
  <c r="D174"/>
  <c r="E174" s="1"/>
  <c r="H177"/>
  <c r="H45"/>
  <c r="H196"/>
  <c r="D260"/>
  <c r="E260" s="1"/>
  <c r="H152"/>
  <c r="I343"/>
  <c r="C13"/>
  <c r="C343" s="1"/>
  <c r="H14"/>
  <c r="F13"/>
  <c r="D13"/>
  <c r="H64"/>
  <c r="F259"/>
  <c r="H163"/>
  <c r="H123"/>
  <c r="H266"/>
  <c r="H109"/>
  <c r="G260" l="1"/>
  <c r="G174"/>
  <c r="H174"/>
  <c r="E13"/>
  <c r="D259"/>
  <c r="E259" s="1"/>
  <c r="H260"/>
  <c r="G13"/>
  <c r="F343"/>
  <c r="H13"/>
  <c r="G259" l="1"/>
  <c r="D343"/>
  <c r="E343" s="1"/>
  <c r="H259"/>
  <c r="G343" l="1"/>
  <c r="H343"/>
</calcChain>
</file>

<file path=xl/sharedStrings.xml><?xml version="1.0" encoding="utf-8"?>
<sst xmlns="http://schemas.openxmlformats.org/spreadsheetml/2006/main" count="672" uniqueCount="665">
  <si>
    <t>ФОРМА К-2</t>
  </si>
  <si>
    <t xml:space="preserve">Код </t>
  </si>
  <si>
    <t>Наименование  кода вида доходов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</si>
  <si>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</si>
  <si>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</si>
  <si>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</si>
  <si>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</si>
  <si>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</si>
  <si>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</si>
  <si>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</si>
  <si>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</si>
  <si>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</si>
  <si>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</si>
  <si>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</si>
  <si>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</si>
  <si>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</si>
  <si>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</si>
  <si>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</si>
  <si>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</si>
  <si>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</si>
  <si>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</si>
  <si>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</si>
  <si>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</si>
  <si>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</si>
  <si>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</si>
  <si>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</si>
  <si>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</si>
  <si>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</si>
  <si>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</si>
  <si>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</si>
  <si>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</si>
  <si>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</si>
  <si>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</si>
  <si>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</si>
  <si>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</si>
  <si>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</si>
  <si>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</si>
  <si>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</si>
  <si>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</si>
  <si>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</si>
  <si>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</si>
  <si>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</si>
  <si>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</si>
  <si>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</si>
  <si>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</si>
  <si>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</si>
  <si>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</si>
  <si>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</si>
  <si>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</si>
  <si>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</si>
  <si>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</si>
  <si>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</si>
  <si>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</si>
  <si>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</si>
  <si>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</si>
  <si>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</si>
  <si>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</si>
  <si>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</si>
  <si>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</si>
  <si>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</si>
  <si>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</si>
  <si>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</si>
  <si>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</si>
  <si>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</si>
  <si>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</si>
  <si>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</si>
  <si>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</si>
  <si>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</si>
  <si>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</si>
  <si>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</si>
  <si>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</si>
  <si>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</si>
  <si>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</si>
  <si>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</si>
  <si>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</si>
  <si>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</si>
  <si>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</si>
  <si>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</si>
  <si>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</si>
  <si>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</si>
  <si>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</si>
  <si>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</si>
  <si>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</si>
  <si>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</si>
  <si>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</si>
  <si>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</si>
  <si>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</si>
  <si>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</si>
  <si>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</si>
  <si>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</si>
  <si>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</si>
  <si>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</si>
  <si>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</si>
  <si>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</si>
  <si>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</si>
  <si>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</si>
  <si>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</si>
  <si>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</si>
  <si>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</si>
  <si>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</si>
  <si>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</si>
  <si>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</si>
  <si>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</si>
  <si>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</si>
  <si>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</si>
  <si>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</si>
  <si>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</si>
  <si>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</si>
  <si>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</si>
  <si>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</si>
  <si>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</si>
  <si>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</si>
  <si>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</si>
  <si>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</si>
  <si>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</si>
  <si>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</si>
  <si>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</si>
  <si>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</si>
  <si>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</si>
  <si>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</si>
  <si>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</si>
  <si>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</si>
  <si>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</si>
  <si>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</si>
  <si>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</si>
  <si>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</si>
  <si>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</si>
  <si>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</si>
  <si>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</si>
  <si>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</si>
  <si>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</si>
  <si>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</si>
  <si>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</si>
  <si>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</si>
  <si>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</si>
  <si>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</si>
  <si>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</si>
  <si>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</si>
  <si>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</si>
  <si>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</si>
  <si>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</si>
  <si>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</si>
  <si>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</si>
  <si>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</si>
  <si>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</si>
  <si>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</si>
  <si>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</si>
  <si>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</si>
  <si>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</si>
  <si>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</si>
  <si>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</si>
  <si>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</si>
  <si>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</si>
  <si>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</si>
  <si>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</si>
  <si>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</si>
  <si>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</si>
  <si>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</si>
  <si>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</si>
  <si>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</si>
  <si>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</si>
  <si>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</si>
  <si>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</si>
  <si>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</si>
  <si>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</si>
  <si>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</si>
  <si>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</si>
  <si>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</si>
  <si>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</si>
  <si>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</si>
  <si>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</si>
  <si>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</si>
  <si>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</si>
  <si>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</si>
  <si>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</si>
  <si>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</si>
  <si>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</si>
  <si>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</si>
  <si>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</si>
  <si>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</si>
  <si>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</si>
  <si>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</si>
  <si>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</si>
  <si>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</si>
  <si>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</si>
  <si>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</si>
  <si>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</si>
  <si>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</si>
  <si>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</si>
  <si>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</si>
  <si>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</si>
  <si>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</si>
  <si>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</si>
  <si>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</si>
  <si>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</si>
  <si>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</si>
  <si>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</si>
  <si>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</si>
  <si>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</si>
  <si>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</si>
  <si>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</si>
  <si>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</si>
  <si>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</si>
  <si>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</si>
  <si>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</si>
  <si>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</si>
  <si>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</si>
  <si>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</si>
  <si>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</si>
  <si>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</si>
  <si>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</si>
  <si>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</si>
  <si>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</si>
  <si>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</si>
  <si>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</si>
  <si>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</si>
  <si>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</si>
  <si>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</si>
  <si>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</si>
  <si>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</si>
  <si>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</si>
  <si>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</si>
  <si>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</si>
  <si>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</si>
  <si>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</si>
  <si>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</si>
  <si>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</si>
  <si>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</si>
  <si>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</si>
  <si>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</si>
  <si>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</si>
  <si>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</si>
  <si>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</si>
  <si>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</si>
  <si>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</si>
  <si>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</si>
  <si>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</si>
  <si>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</si>
  <si>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</si>
  <si>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</si>
  <si>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</si>
  <si>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</si>
  <si>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</si>
  <si>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</si>
  <si>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</si>
  <si>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</si>
  <si>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</si>
  <si>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</si>
  <si>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</si>
  <si>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</si>
  <si>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</si>
  <si>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</si>
  <si>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</si>
  <si>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</si>
  <si>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</si>
  <si>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</si>
  <si>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</si>
  <si>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</si>
  <si>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</si>
  <si>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</si>
  <si>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</si>
  <si>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</si>
  <si>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</si>
  <si>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</si>
  <si>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</si>
  <si>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</si>
  <si>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</si>
  <si>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</si>
  <si>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</si>
  <si>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</si>
  <si>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</si>
  <si>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</si>
  <si>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</si>
  <si>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</si>
  <si>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</si>
  <si>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1 12 01020 01 6000 120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</si>
  <si>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</si>
  <si>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</si>
  <si>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</si>
  <si>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</si>
  <si>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</si>
  <si>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</si>
  <si>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</si>
  <si>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</si>
  <si>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</si>
  <si>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</si>
  <si>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</si>
  <si>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</si>
  <si>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</si>
  <si>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</si>
  <si>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</si>
  <si>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</si>
  <si>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</si>
  <si>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</si>
  <si>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</si>
  <si>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</si>
  <si>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</si>
  <si>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</si>
  <si>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</si>
  <si>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</si>
  <si>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</si>
  <si>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</si>
  <si>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</si>
  <si>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</si>
  <si>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</si>
  <si>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</si>
  <si>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</si>
  <si>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</si>
  <si>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</si>
  <si>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</si>
  <si>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</si>
  <si>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</si>
  <si>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</si>
  <si>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</si>
  <si>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</si>
  <si>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</si>
  <si>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</si>
  <si>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</si>
  <si>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</si>
  <si>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</si>
  <si>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</si>
  <si>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</si>
  <si>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</si>
  <si>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</si>
  <si>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</si>
  <si>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</si>
  <si>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</si>
  <si>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</si>
  <si>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</si>
  <si>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</si>
  <si>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</si>
  <si>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</si>
  <si>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</si>
  <si>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</si>
  <si>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</si>
  <si>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</si>
  <si>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</si>
  <si>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</si>
  <si>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</si>
  <si>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</si>
  <si>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</si>
  <si>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</si>
  <si>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</si>
  <si>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</si>
  <si>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</si>
  <si>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</si>
  <si>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</si>
  <si>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</si>
  <si>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</si>
  <si>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</si>
  <si>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</si>
  <si>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</si>
  <si>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</si>
  <si>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</si>
  <si>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</si>
  <si>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</si>
  <si>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</si>
  <si>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</si>
  <si>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</si>
  <si>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</si>
  <si>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</si>
  <si>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</si>
  <si>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</si>
  <si>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</si>
  <si>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</si>
  <si>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</si>
  <si>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</si>
  <si>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</si>
  <si>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</si>
  <si>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</si>
  <si>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</si>
  <si>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</si>
  <si>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</si>
  <si>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</si>
  <si>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</si>
  <si>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</si>
  <si>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</si>
  <si>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</si>
  <si>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</si>
  <si>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</si>
  <si>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</si>
  <si>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</si>
  <si>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</si>
  <si>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</si>
  <si>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</si>
  <si>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</si>
  <si>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</si>
  <si>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</si>
  <si>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</si>
  <si>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</si>
  <si>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</si>
  <si>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</si>
  <si>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</si>
  <si>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</si>
  <si>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</si>
  <si>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</si>
  <si>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</si>
  <si>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</si>
  <si>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</si>
  <si>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</si>
  <si>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</si>
  <si>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</si>
  <si>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</si>
  <si>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</si>
  <si>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</si>
  <si>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</si>
  <si>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2 02 04005 00 0000 151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</si>
  <si>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</si>
  <si>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2 02 04005 04 0000 151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</si>
  <si>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</si>
  <si>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</si>
  <si>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</si>
  <si>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</si>
  <si>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</si>
  <si>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</si>
  <si>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</si>
  <si>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</si>
  <si>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</si>
  <si>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</si>
  <si>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</si>
  <si>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</si>
  <si>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</si>
  <si>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</si>
  <si>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</si>
  <si>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</si>
  <si>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</si>
  <si>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</si>
  <si>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</si>
  <si>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</si>
  <si>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</si>
  <si>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</si>
  <si>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</si>
  <si>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</si>
  <si>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</si>
  <si>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</si>
  <si>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</si>
  <si>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</si>
  <si>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</si>
  <si>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</si>
  <si>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</si>
  <si>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</si>
  <si>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</si>
  <si>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</si>
  <si>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1 01 02050 01 3000 110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</si>
  <si>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</si>
  <si>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</si>
  <si>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1 01 02050 01 1000 110</t>
  </si>
  <si>
    <t>1 01 02050 01 2100 110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</si>
  <si>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</si>
  <si>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</si>
  <si>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</si>
  <si>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</si>
  <si>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</si>
  <si>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</si>
  <si>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</si>
  <si>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</si>
  <si>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</si>
  <si>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</si>
  <si>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</si>
  <si>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</si>
  <si>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</si>
  <si>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</si>
  <si>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</si>
  <si>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</si>
  <si>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</si>
  <si>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</si>
  <si>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</si>
  <si>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</si>
  <si>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</si>
  <si>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</si>
  <si>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</si>
  <si>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</si>
  <si>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</si>
  <si>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</si>
  <si>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</si>
  <si>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</si>
  <si>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</si>
  <si>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</si>
  <si>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</si>
  <si>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</si>
  <si>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</si>
  <si>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</si>
  <si>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</si>
  <si>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</si>
  <si>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</si>
  <si>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</si>
  <si>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</si>
  <si>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</si>
  <si>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</si>
  <si>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</si>
  <si>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</si>
  <si>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</si>
  <si>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</si>
  <si>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</si>
  <si>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</si>
  <si>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</si>
  <si>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</si>
  <si>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</si>
  <si>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</si>
  <si>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</si>
  <si>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</si>
  <si>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</si>
  <si>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</si>
  <si>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</si>
  <si>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</si>
  <si>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</si>
  <si>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</si>
  <si>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</si>
  <si>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</si>
  <si>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</si>
  <si>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</si>
  <si>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</si>
  <si>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</si>
  <si>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</si>
  <si>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</si>
  <si>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</si>
  <si>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Исполнение бюджета муниципального образования "Город Березники" по кодам видов доходов
 за 1 квартал 2020 г. и ожидаемое исполнение бюджета муниципального образования "Город Березники" за 2020 год</t>
  </si>
  <si>
    <t>Исполнение за 1 квартал 2020 г.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</si>
  <si>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</si>
  <si>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</si>
  <si>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</si>
  <si>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</si>
  <si>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</si>
  <si>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</si>
  <si>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</si>
  <si>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</si>
  <si>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</si>
  <si>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</si>
  <si>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</si>
  <si>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</si>
  <si>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</si>
  <si>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</si>
  <si>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</si>
  <si>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</si>
  <si>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</si>
  <si>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</si>
  <si>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</si>
  <si>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</si>
  <si>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</si>
  <si>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</si>
  <si>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</si>
  <si>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</si>
  <si>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</si>
  <si>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</si>
  <si>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</si>
  <si>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</si>
  <si>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</si>
  <si>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</si>
  <si>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</si>
  <si>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</si>
  <si>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</si>
  <si>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</si>
  <si>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</si>
  <si>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</si>
  <si>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</si>
  <si>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</si>
  <si>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</si>
  <si>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</si>
  <si>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</si>
  <si>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</si>
  <si>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</si>
  <si>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</si>
  <si>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</si>
  <si>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</si>
  <si>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2 02 19999 00 0000 150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</si>
  <si>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</si>
  <si>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</si>
  <si>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</si>
  <si>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</si>
  <si>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</si>
  <si>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</si>
  <si>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</si>
  <si>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</si>
  <si>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</si>
  <si>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</si>
  <si>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</si>
  <si>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</si>
  <si>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</si>
  <si>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</si>
  <si>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</si>
  <si>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</si>
  <si>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</si>
  <si>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</si>
  <si>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</si>
  <si>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</si>
  <si>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</si>
  <si>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</si>
  <si>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</si>
  <si>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</si>
  <si>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</si>
  <si>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</si>
  <si>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</si>
  <si>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</si>
  <si>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</si>
  <si>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</si>
  <si>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</si>
  <si>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</si>
  <si>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2 02 19999 04 0000 150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</si>
  <si>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</si>
  <si>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</si>
  <si>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</si>
  <si>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</si>
  <si>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</si>
  <si>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</si>
  <si>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</si>
  <si>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</si>
  <si>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</si>
  <si>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</si>
  <si>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</si>
  <si>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</si>
  <si>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</si>
  <si>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</si>
  <si>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</si>
  <si>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</si>
  <si>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</si>
  <si>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</si>
  <si>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</si>
  <si>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</si>
  <si>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</si>
  <si>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</si>
  <si>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</si>
  <si>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</si>
  <si>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</si>
  <si>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</si>
  <si>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</si>
  <si>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</si>
  <si>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</si>
  <si>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</si>
  <si>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</si>
  <si>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</si>
  <si>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</si>
  <si>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</si>
  <si>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</si>
  <si>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</si>
  <si>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</si>
  <si>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</si>
  <si>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</si>
  <si>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</si>
  <si>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</si>
  <si>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</si>
  <si>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</si>
  <si>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</si>
  <si>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</si>
  <si>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</si>
  <si>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</si>
  <si>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</si>
  <si>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</si>
  <si>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</si>
  <si>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</si>
  <si>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</si>
  <si>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</si>
  <si>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</si>
  <si>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</si>
  <si>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</si>
  <si>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</si>
  <si>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</si>
  <si>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</si>
  <si>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</si>
  <si>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</si>
  <si>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</si>
  <si>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</si>
  <si>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</si>
  <si>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</si>
  <si>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</si>
  <si>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r>
      <t xml:space="preserve">Приложение 2
к постановлению
администрации города
от </t>
    </r>
    <r>
      <rPr>
        <u/>
        <sz val="12"/>
        <rFont val="Times New Roman"/>
        <family val="1"/>
        <charset val="204"/>
      </rPr>
      <t>08.05.2020</t>
    </r>
    <r>
      <rPr>
        <sz val="12"/>
        <rFont val="Times New Roman"/>
        <family val="1"/>
        <charset val="204"/>
      </rPr>
      <t xml:space="preserve">      № </t>
    </r>
    <r>
      <rPr>
        <u/>
        <sz val="12"/>
        <rFont val="Times New Roman"/>
        <family val="1"/>
        <charset val="204"/>
      </rPr>
      <t>01-02-617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</si>
</sst>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1" fillId="0" borderId="2" xfId="1" applyBorder="1"/>
    <xf numFmtId="3" fontId="8" fillId="0" borderId="2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3" fontId="8" fillId="0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3" fontId="10" fillId="0" borderId="2" xfId="1" applyNumberFormat="1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164" fontId="11" fillId="0" borderId="2" xfId="1" applyNumberFormat="1" applyFont="1" applyFill="1" applyBorder="1" applyAlignment="1">
      <alignment vertical="top"/>
    </xf>
    <xf numFmtId="0" fontId="9" fillId="0" borderId="0" xfId="1" applyFont="1"/>
    <xf numFmtId="0" fontId="10" fillId="0" borderId="2" xfId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0" xfId="1" applyFont="1"/>
    <xf numFmtId="3" fontId="13" fillId="0" borderId="2" xfId="1" applyNumberFormat="1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164" fontId="14" fillId="0" borderId="2" xfId="1" applyNumberFormat="1" applyFont="1" applyFill="1" applyBorder="1" applyAlignment="1">
      <alignment vertical="top"/>
    </xf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164" fontId="17" fillId="0" borderId="2" xfId="1" applyNumberFormat="1" applyFont="1" applyFill="1" applyBorder="1" applyAlignment="1">
      <alignment vertical="top"/>
    </xf>
    <xf numFmtId="0" fontId="18" fillId="0" borderId="0" xfId="1" applyFont="1"/>
    <xf numFmtId="3" fontId="19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Fill="1" applyBorder="1" applyAlignment="1">
      <alignment vertical="top"/>
    </xf>
    <xf numFmtId="0" fontId="1" fillId="0" borderId="0" xfId="1" applyFont="1"/>
    <xf numFmtId="3" fontId="10" fillId="0" borderId="2" xfId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20" fillId="0" borderId="0" xfId="1" applyFont="1"/>
    <xf numFmtId="0" fontId="11" fillId="0" borderId="2" xfId="0" applyFont="1" applyFill="1" applyBorder="1" applyAlignment="1">
      <alignment vertical="top" wrapText="1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3" fontId="21" fillId="0" borderId="2" xfId="1" applyNumberFormat="1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3" fontId="22" fillId="0" borderId="2" xfId="1" applyNumberFormat="1" applyFont="1" applyBorder="1" applyAlignment="1">
      <alignment horizontal="left" vertical="top"/>
    </xf>
    <xf numFmtId="0" fontId="23" fillId="0" borderId="2" xfId="0" applyFont="1" applyBorder="1" applyAlignment="1">
      <alignment vertical="top" wrapText="1"/>
    </xf>
    <xf numFmtId="164" fontId="23" fillId="0" borderId="2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1" applyNumberFormat="1" applyFont="1" applyBorder="1" applyAlignment="1">
      <alignment vertical="top"/>
    </xf>
    <xf numFmtId="3" fontId="21" fillId="0" borderId="2" xfId="1" applyNumberFormat="1" applyFont="1" applyBorder="1" applyAlignment="1">
      <alignment vertical="top"/>
    </xf>
    <xf numFmtId="3" fontId="15" fillId="0" borderId="2" xfId="1" applyNumberFormat="1" applyFont="1" applyBorder="1" applyAlignment="1">
      <alignment vertical="top"/>
    </xf>
    <xf numFmtId="0" fontId="15" fillId="0" borderId="2" xfId="1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5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22" fillId="0" borderId="2" xfId="1" applyFont="1" applyFill="1" applyBorder="1" applyAlignment="1">
      <alignment horizontal="left" vertical="top"/>
    </xf>
    <xf numFmtId="0" fontId="23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22" fillId="0" borderId="2" xfId="1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164" fontId="11" fillId="0" borderId="2" xfId="1" applyNumberFormat="1" applyFont="1" applyFill="1" applyBorder="1" applyAlignment="1"/>
    <xf numFmtId="0" fontId="1" fillId="2" borderId="0" xfId="1" applyFill="1"/>
    <xf numFmtId="164" fontId="11" fillId="3" borderId="2" xfId="1" applyNumberFormat="1" applyFont="1" applyFill="1" applyBorder="1" applyAlignment="1">
      <alignment vertical="top"/>
    </xf>
    <xf numFmtId="0" fontId="20" fillId="0" borderId="0" xfId="1" applyFont="1" applyFill="1"/>
    <xf numFmtId="3" fontId="19" fillId="0" borderId="2" xfId="1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164" fontId="29" fillId="0" borderId="2" xfId="1" applyNumberFormat="1" applyFont="1" applyFill="1" applyBorder="1" applyAlignment="1">
      <alignment vertical="top"/>
    </xf>
    <xf numFmtId="0" fontId="27" fillId="0" borderId="0" xfId="1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164" fontId="18" fillId="0" borderId="0" xfId="1" applyNumberFormat="1" applyFont="1"/>
    <xf numFmtId="164" fontId="3" fillId="3" borderId="2" xfId="1" applyNumberFormat="1" applyFont="1" applyFill="1" applyBorder="1" applyAlignment="1">
      <alignment vertical="top"/>
    </xf>
    <xf numFmtId="0" fontId="4" fillId="0" borderId="0" xfId="2" applyFont="1" applyAlignment="1">
      <alignment horizontal="center" vertical="top" wrapText="1"/>
    </xf>
    <xf numFmtId="0" fontId="27" fillId="0" borderId="0" xfId="1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7" fillId="0" borderId="0" xfId="1" applyFont="1" applyFill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4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3" fontId="8" fillId="0" borderId="7" xfId="3" applyNumberFormat="1" applyFont="1" applyFill="1" applyBorder="1" applyAlignment="1">
      <alignment horizontal="center" vertical="center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3"/>
  <sheetViews>
    <sheetView tabSelected="1" zoomScale="85" zoomScaleNormal="85" zoomScaleSheetLayoutView="100" workbookViewId="0">
      <pane xSplit="2" ySplit="12" topLeftCell="C168" activePane="bottomRight" state="frozen"/>
      <selection pane="topRight" activeCell="C1" sqref="C1"/>
      <selection pane="bottomLeft" activeCell="A10" sqref="A10"/>
      <selection pane="bottomRight" activeCell="C1" sqref="C1:J5"/>
    </sheetView>
  </sheetViews>
  <sheetFormatPr defaultColWidth="9.08984375" defaultRowHeight="12.5"/>
  <cols>
    <col min="1" max="1" width="18" style="1" customWidth="1"/>
    <col min="2" max="2" width="72.36328125" style="1" customWidth="1"/>
    <col min="3" max="3" width="11.1796875" style="10" customWidth="1"/>
    <col min="4" max="4" width="11.08984375" style="10" customWidth="1"/>
    <col min="5" max="5" width="11" style="65" hidden="1" customWidth="1"/>
    <col min="6" max="6" width="10.1796875" style="10" customWidth="1"/>
    <col min="7" max="7" width="11.6328125" style="65" hidden="1" customWidth="1"/>
    <col min="8" max="8" width="9.54296875" style="10" customWidth="1"/>
    <col min="9" max="9" width="10.54296875" style="1" hidden="1" customWidth="1"/>
    <col min="10" max="10" width="10.90625" style="1" customWidth="1"/>
    <col min="11" max="11" width="9.08984375" style="1"/>
    <col min="12" max="12" width="9.81640625" style="1" bestFit="1" customWidth="1"/>
    <col min="13" max="16384" width="9.08984375" style="1"/>
  </cols>
  <sheetData>
    <row r="1" spans="1:10">
      <c r="C1" s="78" t="s">
        <v>664</v>
      </c>
      <c r="D1" s="79"/>
      <c r="E1" s="79"/>
      <c r="F1" s="79"/>
      <c r="G1" s="79"/>
      <c r="H1" s="79"/>
      <c r="I1" s="79"/>
      <c r="J1" s="79"/>
    </row>
    <row r="2" spans="1:10">
      <c r="C2" s="80"/>
      <c r="D2" s="80"/>
      <c r="E2" s="80"/>
      <c r="F2" s="80"/>
      <c r="G2" s="80"/>
      <c r="H2" s="80"/>
      <c r="I2" s="80"/>
      <c r="J2" s="80"/>
    </row>
    <row r="3" spans="1:10">
      <c r="C3" s="80"/>
      <c r="D3" s="80"/>
      <c r="E3" s="80"/>
      <c r="F3" s="80"/>
      <c r="G3" s="80"/>
      <c r="H3" s="80"/>
      <c r="I3" s="80"/>
      <c r="J3" s="80"/>
    </row>
    <row r="4" spans="1:10">
      <c r="C4" s="80"/>
      <c r="D4" s="80"/>
      <c r="E4" s="80"/>
      <c r="F4" s="80"/>
      <c r="G4" s="80"/>
      <c r="H4" s="80"/>
      <c r="I4" s="80"/>
      <c r="J4" s="80"/>
    </row>
    <row r="5" spans="1:10" ht="51" customHeight="1">
      <c r="C5" s="80"/>
      <c r="D5" s="80"/>
      <c r="E5" s="80"/>
      <c r="F5" s="80"/>
      <c r="G5" s="80"/>
      <c r="H5" s="80"/>
      <c r="I5" s="80"/>
      <c r="J5" s="80"/>
    </row>
    <row r="6" spans="1:10" ht="15.75" customHeight="1">
      <c r="A6" s="2"/>
      <c r="B6" s="2"/>
      <c r="C6" s="76" t="s">
        <v>0</v>
      </c>
      <c r="D6" s="77"/>
      <c r="E6" s="77"/>
      <c r="F6" s="77"/>
      <c r="G6" s="77"/>
      <c r="H6" s="77"/>
      <c r="I6" s="77"/>
      <c r="J6" s="77"/>
    </row>
    <row r="7" spans="1:10" ht="15.75" customHeight="1">
      <c r="A7" s="2"/>
      <c r="B7" s="2"/>
      <c r="C7" s="71"/>
      <c r="D7" s="72"/>
      <c r="E7" s="72"/>
      <c r="F7" s="72"/>
      <c r="G7" s="72"/>
      <c r="H7" s="72"/>
      <c r="I7" s="72"/>
      <c r="J7" s="72"/>
    </row>
    <row r="8" spans="1:10" s="3" customFormat="1" ht="41.4" customHeight="1">
      <c r="A8" s="75" t="s">
        <v>516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2.75" customHeight="1">
      <c r="A9" s="4"/>
      <c r="B9" s="4"/>
      <c r="C9" s="5"/>
      <c r="D9" s="81" t="s">
        <v>439</v>
      </c>
      <c r="E9" s="82"/>
      <c r="F9" s="82"/>
      <c r="G9" s="82"/>
      <c r="H9" s="82"/>
      <c r="I9" s="82"/>
      <c r="J9" s="82"/>
    </row>
    <row r="10" spans="1:10" ht="12.75" customHeight="1">
      <c r="A10" s="83" t="s">
        <v>1</v>
      </c>
      <c r="B10" s="83" t="s">
        <v>2</v>
      </c>
      <c r="C10" s="84" t="s">
        <v>517</v>
      </c>
      <c r="D10" s="85"/>
      <c r="E10" s="85"/>
      <c r="F10" s="85"/>
      <c r="G10" s="85"/>
      <c r="H10" s="86"/>
      <c r="I10" s="6"/>
      <c r="J10" s="87" t="s">
        <v>3</v>
      </c>
    </row>
    <row r="11" spans="1:10" s="10" customFormat="1" ht="60.65" customHeight="1">
      <c r="A11" s="83"/>
      <c r="B11" s="83"/>
      <c r="C11" s="7" t="s">
        <v>4</v>
      </c>
      <c r="D11" s="7" t="s">
        <v>5</v>
      </c>
      <c r="E11" s="8"/>
      <c r="F11" s="7" t="s">
        <v>6</v>
      </c>
      <c r="G11" s="8" t="s">
        <v>7</v>
      </c>
      <c r="H11" s="7" t="s">
        <v>440</v>
      </c>
      <c r="I11" s="9"/>
      <c r="J11" s="88"/>
    </row>
    <row r="12" spans="1:10" s="13" customFormat="1" ht="10.5">
      <c r="A12" s="11">
        <v>1</v>
      </c>
      <c r="B12" s="11">
        <v>2</v>
      </c>
      <c r="C12" s="11">
        <v>3</v>
      </c>
      <c r="D12" s="11">
        <v>4</v>
      </c>
      <c r="E12" s="12"/>
      <c r="F12" s="11">
        <v>5</v>
      </c>
      <c r="G12" s="12"/>
      <c r="H12" s="11">
        <v>6</v>
      </c>
      <c r="J12" s="11">
        <v>7</v>
      </c>
    </row>
    <row r="13" spans="1:10" s="17" customFormat="1" ht="13">
      <c r="A13" s="14" t="s">
        <v>8</v>
      </c>
      <c r="B13" s="15" t="s">
        <v>9</v>
      </c>
      <c r="C13" s="16">
        <f>C14+C45+C64+C96+C109+C123+C152+C174+C193+C196+C254+C163+C39</f>
        <v>579291.9</v>
      </c>
      <c r="D13" s="16">
        <f>D14+D45+D64+D96+D109+D123+D152+D174+D193+D196+D254+D163+D39</f>
        <v>651090.80000000005</v>
      </c>
      <c r="E13" s="66">
        <f>D13-C13</f>
        <v>71798.900000000023</v>
      </c>
      <c r="F13" s="16">
        <f>F14+F45+F64+F96+F109+F123+F152+F174+F193+F196+F254+F163+F39</f>
        <v>657135.79999999993</v>
      </c>
      <c r="G13" s="66">
        <f>F13-D13</f>
        <v>6044.9999999998836</v>
      </c>
      <c r="H13" s="16">
        <f>F13/D13*100</f>
        <v>100.92844193160153</v>
      </c>
      <c r="I13" s="16" t="e">
        <f>I14+I45+I64+I96+I109+I123+I152+I174+I193+I196+I254+I163+I39</f>
        <v>#REF!</v>
      </c>
      <c r="J13" s="16">
        <f>J14+J45+J64+J96+J109+J123+J152+J174+J193+J196+J254+J163+J39</f>
        <v>2538897.9000000004</v>
      </c>
    </row>
    <row r="14" spans="1:10" s="17" customFormat="1" ht="13">
      <c r="A14" s="18" t="s">
        <v>10</v>
      </c>
      <c r="B14" s="19" t="s">
        <v>11</v>
      </c>
      <c r="C14" s="16">
        <f>C15</f>
        <v>385993.1</v>
      </c>
      <c r="D14" s="16">
        <f>D15</f>
        <v>385993.1</v>
      </c>
      <c r="E14" s="66">
        <f t="shared" ref="E14:E77" si="0">D14-C14</f>
        <v>0</v>
      </c>
      <c r="F14" s="16">
        <f>F15</f>
        <v>395405.5</v>
      </c>
      <c r="G14" s="66">
        <f t="shared" ref="G14:G77" si="1">F14-D14</f>
        <v>9412.4000000000233</v>
      </c>
      <c r="H14" s="16">
        <f>F14/D14*100</f>
        <v>102.43848918542847</v>
      </c>
      <c r="I14" s="16" t="e">
        <f>I15</f>
        <v>#REF!</v>
      </c>
      <c r="J14" s="16">
        <f>J15</f>
        <v>1596341.1</v>
      </c>
    </row>
    <row r="15" spans="1:10" s="20" customFormat="1" ht="13">
      <c r="A15" s="14" t="s">
        <v>12</v>
      </c>
      <c r="B15" s="15" t="s">
        <v>13</v>
      </c>
      <c r="C15" s="16">
        <f>C16+C21+C27+C32</f>
        <v>385993.1</v>
      </c>
      <c r="D15" s="16">
        <f>D16+D21+D27+D32</f>
        <v>385993.1</v>
      </c>
      <c r="E15" s="66">
        <f t="shared" si="0"/>
        <v>0</v>
      </c>
      <c r="F15" s="16">
        <f>F16+F21+F27+F32+F35</f>
        <v>395405.5</v>
      </c>
      <c r="G15" s="66">
        <f t="shared" si="1"/>
        <v>9412.4000000000233</v>
      </c>
      <c r="H15" s="16">
        <f>F15/D15*100</f>
        <v>102.43848918542847</v>
      </c>
      <c r="I15" s="16" t="e">
        <f>I17+#REF!+I33+I28</f>
        <v>#REF!</v>
      </c>
      <c r="J15" s="16">
        <f>J16+J21+J27+J32</f>
        <v>1596341.1</v>
      </c>
    </row>
    <row r="16" spans="1:10" s="20" customFormat="1" ht="52">
      <c r="A16" s="21" t="s">
        <v>14</v>
      </c>
      <c r="B16" s="22" t="s">
        <v>15</v>
      </c>
      <c r="C16" s="23">
        <f>SUM(C17:C20)</f>
        <v>382661.6</v>
      </c>
      <c r="D16" s="23">
        <f>SUM(D17:D20)</f>
        <v>382661.6</v>
      </c>
      <c r="E16" s="66">
        <f t="shared" si="0"/>
        <v>0</v>
      </c>
      <c r="F16" s="23">
        <f>SUM(F17:F20)</f>
        <v>388458.9</v>
      </c>
      <c r="G16" s="66">
        <f t="shared" si="1"/>
        <v>5797.3000000000466</v>
      </c>
      <c r="H16" s="23">
        <f>F16/D16*100</f>
        <v>101.51499392674887</v>
      </c>
      <c r="I16" s="16"/>
      <c r="J16" s="23">
        <f>SUM(J17:J20)</f>
        <v>1538056.6</v>
      </c>
    </row>
    <row r="17" spans="1:10" ht="65">
      <c r="A17" s="24" t="s">
        <v>16</v>
      </c>
      <c r="B17" s="25" t="s">
        <v>17</v>
      </c>
      <c r="C17" s="26">
        <v>382661.6</v>
      </c>
      <c r="D17" s="26">
        <v>382661.6</v>
      </c>
      <c r="E17" s="66">
        <f t="shared" si="0"/>
        <v>0</v>
      </c>
      <c r="F17" s="26">
        <v>388320</v>
      </c>
      <c r="G17" s="66">
        <f t="shared" si="1"/>
        <v>5658.4000000000233</v>
      </c>
      <c r="H17" s="26">
        <f>F17/D17*100</f>
        <v>101.47869553673534</v>
      </c>
      <c r="I17" s="26"/>
      <c r="J17" s="26">
        <v>1538056.6</v>
      </c>
    </row>
    <row r="18" spans="1:10" ht="52">
      <c r="A18" s="24" t="s">
        <v>18</v>
      </c>
      <c r="B18" s="25" t="s">
        <v>19</v>
      </c>
      <c r="C18" s="26"/>
      <c r="D18" s="26"/>
      <c r="E18" s="66">
        <f t="shared" si="0"/>
        <v>0</v>
      </c>
      <c r="F18" s="26">
        <v>96.3</v>
      </c>
      <c r="G18" s="66">
        <f t="shared" si="1"/>
        <v>96.3</v>
      </c>
      <c r="H18" s="26"/>
      <c r="I18" s="26"/>
      <c r="J18" s="26"/>
    </row>
    <row r="19" spans="1:10" ht="65">
      <c r="A19" s="24" t="s">
        <v>20</v>
      </c>
      <c r="B19" s="25" t="s">
        <v>21</v>
      </c>
      <c r="C19" s="26"/>
      <c r="D19" s="26"/>
      <c r="E19" s="66">
        <f t="shared" si="0"/>
        <v>0</v>
      </c>
      <c r="F19" s="26">
        <v>66.900000000000006</v>
      </c>
      <c r="G19" s="66">
        <f t="shared" si="1"/>
        <v>66.900000000000006</v>
      </c>
      <c r="H19" s="26"/>
      <c r="I19" s="26"/>
      <c r="J19" s="26"/>
    </row>
    <row r="20" spans="1:10" ht="52">
      <c r="A20" s="24" t="s">
        <v>22</v>
      </c>
      <c r="B20" s="25" t="s">
        <v>23</v>
      </c>
      <c r="C20" s="26"/>
      <c r="D20" s="26"/>
      <c r="E20" s="66">
        <f t="shared" si="0"/>
        <v>0</v>
      </c>
      <c r="F20" s="26">
        <v>-24.3</v>
      </c>
      <c r="G20" s="66">
        <f t="shared" si="1"/>
        <v>-24.3</v>
      </c>
      <c r="H20" s="26"/>
      <c r="I20" s="26"/>
      <c r="J20" s="26"/>
    </row>
    <row r="21" spans="1:10" ht="68.400000000000006" customHeight="1">
      <c r="A21" s="21" t="s">
        <v>24</v>
      </c>
      <c r="B21" s="22" t="s">
        <v>25</v>
      </c>
      <c r="C21" s="23">
        <f>SUM(C22:C25)</f>
        <v>322.3</v>
      </c>
      <c r="D21" s="23">
        <f>SUM(D22:D25)</f>
        <v>322.3</v>
      </c>
      <c r="E21" s="66">
        <f t="shared" si="0"/>
        <v>0</v>
      </c>
      <c r="F21" s="23">
        <f>SUM(F22:F25)</f>
        <v>636.1</v>
      </c>
      <c r="G21" s="66">
        <f t="shared" si="1"/>
        <v>313.8</v>
      </c>
      <c r="H21" s="23">
        <f>F21/D21*100</f>
        <v>197.36270555383183</v>
      </c>
      <c r="I21" s="26"/>
      <c r="J21" s="23">
        <f>SUM(J22:J25)</f>
        <v>3840</v>
      </c>
    </row>
    <row r="22" spans="1:10" ht="83" customHeight="1">
      <c r="A22" s="24" t="s">
        <v>26</v>
      </c>
      <c r="B22" s="25" t="s">
        <v>27</v>
      </c>
      <c r="C22" s="26">
        <v>322.3</v>
      </c>
      <c r="D22" s="26">
        <v>322.3</v>
      </c>
      <c r="E22" s="66">
        <f t="shared" si="0"/>
        <v>0</v>
      </c>
      <c r="F22" s="26">
        <v>619.1</v>
      </c>
      <c r="G22" s="66">
        <f t="shared" si="1"/>
        <v>296.8</v>
      </c>
      <c r="H22" s="26">
        <f>F22/D22*100</f>
        <v>192.08811666149549</v>
      </c>
      <c r="I22" s="26"/>
      <c r="J22" s="26">
        <v>3840</v>
      </c>
    </row>
    <row r="23" spans="1:10" ht="80.400000000000006" customHeight="1">
      <c r="A23" s="24" t="s">
        <v>28</v>
      </c>
      <c r="B23" s="25" t="s">
        <v>29</v>
      </c>
      <c r="C23" s="26"/>
      <c r="D23" s="26"/>
      <c r="E23" s="66">
        <f t="shared" si="0"/>
        <v>0</v>
      </c>
      <c r="F23" s="26">
        <v>6.9</v>
      </c>
      <c r="G23" s="66">
        <f t="shared" si="1"/>
        <v>6.9</v>
      </c>
      <c r="H23" s="26"/>
      <c r="I23" s="26"/>
      <c r="J23" s="26"/>
    </row>
    <row r="24" spans="1:10" ht="73.25" hidden="1" customHeight="1">
      <c r="A24" s="24" t="s">
        <v>30</v>
      </c>
      <c r="B24" s="25" t="s">
        <v>31</v>
      </c>
      <c r="C24" s="26"/>
      <c r="D24" s="26"/>
      <c r="E24" s="66">
        <f t="shared" si="0"/>
        <v>0</v>
      </c>
      <c r="F24" s="26"/>
      <c r="G24" s="66">
        <f t="shared" si="1"/>
        <v>0</v>
      </c>
      <c r="H24" s="26"/>
      <c r="I24" s="26"/>
      <c r="J24" s="26"/>
    </row>
    <row r="25" spans="1:10" ht="94.5" customHeight="1">
      <c r="A25" s="24" t="s">
        <v>32</v>
      </c>
      <c r="B25" s="25" t="s">
        <v>33</v>
      </c>
      <c r="C25" s="26"/>
      <c r="D25" s="26"/>
      <c r="E25" s="66">
        <f t="shared" si="0"/>
        <v>0</v>
      </c>
      <c r="F25" s="26">
        <v>10.1</v>
      </c>
      <c r="G25" s="66">
        <f t="shared" si="1"/>
        <v>10.1</v>
      </c>
      <c r="H25" s="26"/>
      <c r="I25" s="26"/>
      <c r="J25" s="26"/>
    </row>
    <row r="26" spans="1:10" ht="75.75" hidden="1" customHeight="1">
      <c r="A26" s="24" t="s">
        <v>34</v>
      </c>
      <c r="B26" s="25" t="s">
        <v>35</v>
      </c>
      <c r="C26" s="26"/>
      <c r="D26" s="26"/>
      <c r="E26" s="66">
        <f t="shared" si="0"/>
        <v>0</v>
      </c>
      <c r="F26" s="26"/>
      <c r="G26" s="66">
        <f t="shared" si="1"/>
        <v>0</v>
      </c>
      <c r="H26" s="26"/>
      <c r="I26" s="26"/>
      <c r="J26" s="26"/>
    </row>
    <row r="27" spans="1:10" ht="32" customHeight="1">
      <c r="A27" s="21" t="s">
        <v>36</v>
      </c>
      <c r="B27" s="22" t="s">
        <v>37</v>
      </c>
      <c r="C27" s="23">
        <f>SUM(C28:C31)</f>
        <v>1819.2</v>
      </c>
      <c r="D27" s="23">
        <f>SUM(D28:D31)</f>
        <v>1819.2</v>
      </c>
      <c r="E27" s="66">
        <f t="shared" si="0"/>
        <v>0</v>
      </c>
      <c r="F27" s="23">
        <f>SUM(F28:F31)</f>
        <v>4845.5</v>
      </c>
      <c r="G27" s="66">
        <f t="shared" si="1"/>
        <v>3026.3</v>
      </c>
      <c r="H27" s="23">
        <f>F27/D27*100</f>
        <v>266.35334212840809</v>
      </c>
      <c r="I27" s="26"/>
      <c r="J27" s="23">
        <f>SUM(J28:J31)</f>
        <v>46499.9</v>
      </c>
    </row>
    <row r="28" spans="1:10" ht="55.25" customHeight="1">
      <c r="A28" s="24" t="s">
        <v>38</v>
      </c>
      <c r="B28" s="25" t="s">
        <v>39</v>
      </c>
      <c r="C28" s="26">
        <v>1819.2</v>
      </c>
      <c r="D28" s="26">
        <v>1819.2</v>
      </c>
      <c r="E28" s="66">
        <f t="shared" si="0"/>
        <v>0</v>
      </c>
      <c r="F28" s="26">
        <v>4639.8999999999996</v>
      </c>
      <c r="G28" s="66">
        <f t="shared" si="1"/>
        <v>2820.7</v>
      </c>
      <c r="H28" s="26">
        <f>F28/D28*100</f>
        <v>255.05167106420404</v>
      </c>
      <c r="I28" s="26"/>
      <c r="J28" s="26">
        <v>46499.9</v>
      </c>
    </row>
    <row r="29" spans="1:10" ht="39">
      <c r="A29" s="24" t="s">
        <v>40</v>
      </c>
      <c r="B29" s="25" t="s">
        <v>41</v>
      </c>
      <c r="C29" s="26"/>
      <c r="D29" s="26"/>
      <c r="E29" s="66">
        <f t="shared" si="0"/>
        <v>0</v>
      </c>
      <c r="F29" s="26">
        <v>111.8</v>
      </c>
      <c r="G29" s="66">
        <f t="shared" si="1"/>
        <v>111.8</v>
      </c>
      <c r="H29" s="26"/>
      <c r="I29" s="26"/>
      <c r="J29" s="26"/>
    </row>
    <row r="30" spans="1:10" ht="56.4" customHeight="1">
      <c r="A30" s="24" t="s">
        <v>42</v>
      </c>
      <c r="B30" s="25" t="s">
        <v>43</v>
      </c>
      <c r="C30" s="26"/>
      <c r="D30" s="26"/>
      <c r="E30" s="66">
        <f t="shared" si="0"/>
        <v>0</v>
      </c>
      <c r="F30" s="26">
        <v>93.8</v>
      </c>
      <c r="G30" s="66">
        <f t="shared" si="1"/>
        <v>93.8</v>
      </c>
      <c r="H30" s="26"/>
      <c r="I30" s="26"/>
      <c r="J30" s="26"/>
    </row>
    <row r="31" spans="1:10" ht="39">
      <c r="A31" s="24" t="s">
        <v>44</v>
      </c>
      <c r="B31" s="25" t="s">
        <v>45</v>
      </c>
      <c r="C31" s="26"/>
      <c r="D31" s="26"/>
      <c r="E31" s="66">
        <f t="shared" si="0"/>
        <v>0</v>
      </c>
      <c r="F31" s="26">
        <v>0</v>
      </c>
      <c r="G31" s="66">
        <f t="shared" si="1"/>
        <v>0</v>
      </c>
      <c r="H31" s="26"/>
      <c r="I31" s="26"/>
      <c r="J31" s="26"/>
    </row>
    <row r="32" spans="1:10" s="28" customFormat="1" ht="57" customHeight="1">
      <c r="A32" s="21" t="s">
        <v>46</v>
      </c>
      <c r="B32" s="22" t="s">
        <v>47</v>
      </c>
      <c r="C32" s="23">
        <f>C33</f>
        <v>1190</v>
      </c>
      <c r="D32" s="23">
        <f>D33</f>
        <v>1190</v>
      </c>
      <c r="E32" s="66">
        <f t="shared" si="0"/>
        <v>0</v>
      </c>
      <c r="F32" s="23">
        <f>F33+F34</f>
        <v>1414.5</v>
      </c>
      <c r="G32" s="66">
        <f t="shared" si="1"/>
        <v>224.5</v>
      </c>
      <c r="H32" s="23">
        <f t="shared" ref="H32:H57" si="2">F32/D32*100</f>
        <v>118.8655462184874</v>
      </c>
      <c r="I32" s="27"/>
      <c r="J32" s="23">
        <f>J33</f>
        <v>7944.6</v>
      </c>
    </row>
    <row r="33" spans="1:10" s="32" customFormat="1" ht="71" customHeight="1">
      <c r="A33" s="29" t="s">
        <v>48</v>
      </c>
      <c r="B33" s="30" t="s">
        <v>49</v>
      </c>
      <c r="C33" s="31">
        <v>1190</v>
      </c>
      <c r="D33" s="31">
        <v>1190</v>
      </c>
      <c r="E33" s="66">
        <f t="shared" si="0"/>
        <v>0</v>
      </c>
      <c r="F33" s="31">
        <v>1254.7</v>
      </c>
      <c r="G33" s="66">
        <f t="shared" si="1"/>
        <v>64.700000000000045</v>
      </c>
      <c r="H33" s="31">
        <f t="shared" si="2"/>
        <v>105.43697478991596</v>
      </c>
      <c r="I33" s="26"/>
      <c r="J33" s="31">
        <v>7944.6</v>
      </c>
    </row>
    <row r="34" spans="1:10" s="32" customFormat="1" ht="55.25" customHeight="1">
      <c r="A34" s="29" t="s">
        <v>568</v>
      </c>
      <c r="B34" s="30" t="s">
        <v>565</v>
      </c>
      <c r="C34" s="31">
        <v>0</v>
      </c>
      <c r="D34" s="31">
        <v>0</v>
      </c>
      <c r="E34" s="66">
        <f t="shared" si="0"/>
        <v>0</v>
      </c>
      <c r="F34" s="31">
        <v>159.80000000000001</v>
      </c>
      <c r="G34" s="66">
        <f t="shared" si="1"/>
        <v>159.80000000000001</v>
      </c>
      <c r="H34" s="31"/>
      <c r="I34" s="26"/>
      <c r="J34" s="31"/>
    </row>
    <row r="35" spans="1:10" s="32" customFormat="1" ht="39">
      <c r="A35" s="21" t="s">
        <v>566</v>
      </c>
      <c r="B35" s="22" t="s">
        <v>567</v>
      </c>
      <c r="C35" s="23">
        <v>0</v>
      </c>
      <c r="D35" s="23">
        <v>0</v>
      </c>
      <c r="E35" s="66">
        <f t="shared" si="0"/>
        <v>0</v>
      </c>
      <c r="F35" s="23">
        <f>F36+F37+F38</f>
        <v>50.5</v>
      </c>
      <c r="G35" s="66">
        <f t="shared" si="1"/>
        <v>50.5</v>
      </c>
      <c r="H35" s="31"/>
      <c r="I35" s="26"/>
      <c r="J35" s="23">
        <v>0</v>
      </c>
    </row>
    <row r="36" spans="1:10" s="32" customFormat="1" ht="57" customHeight="1">
      <c r="A36" s="29" t="s">
        <v>446</v>
      </c>
      <c r="B36" s="30" t="s">
        <v>444</v>
      </c>
      <c r="C36" s="31"/>
      <c r="D36" s="31"/>
      <c r="E36" s="66">
        <f t="shared" si="0"/>
        <v>0</v>
      </c>
      <c r="F36" s="31">
        <v>50.5</v>
      </c>
      <c r="G36" s="66">
        <f t="shared" si="1"/>
        <v>50.5</v>
      </c>
      <c r="H36" s="31"/>
      <c r="I36" s="26"/>
      <c r="J36" s="31"/>
    </row>
    <row r="37" spans="1:10" s="32" customFormat="1" ht="39" hidden="1">
      <c r="A37" s="29" t="s">
        <v>447</v>
      </c>
      <c r="B37" s="30" t="s">
        <v>445</v>
      </c>
      <c r="C37" s="31"/>
      <c r="D37" s="31"/>
      <c r="E37" s="66">
        <f t="shared" si="0"/>
        <v>0</v>
      </c>
      <c r="F37" s="31"/>
      <c r="G37" s="66">
        <f t="shared" si="1"/>
        <v>0</v>
      </c>
      <c r="H37" s="31"/>
      <c r="I37" s="26"/>
      <c r="J37" s="31"/>
    </row>
    <row r="38" spans="1:10" s="32" customFormat="1" ht="57" hidden="1" customHeight="1">
      <c r="A38" s="29" t="s">
        <v>443</v>
      </c>
      <c r="B38" s="30" t="s">
        <v>442</v>
      </c>
      <c r="C38" s="31"/>
      <c r="D38" s="31"/>
      <c r="E38" s="66">
        <f t="shared" si="0"/>
        <v>0</v>
      </c>
      <c r="F38" s="31"/>
      <c r="G38" s="66">
        <f t="shared" si="1"/>
        <v>0</v>
      </c>
      <c r="H38" s="31"/>
      <c r="I38" s="26"/>
      <c r="J38" s="31"/>
    </row>
    <row r="39" spans="1:10" s="35" customFormat="1" ht="26">
      <c r="A39" s="33" t="s">
        <v>50</v>
      </c>
      <c r="B39" s="34" t="s">
        <v>51</v>
      </c>
      <c r="C39" s="16">
        <f t="shared" ref="C39:J39" si="3">C40</f>
        <v>4981.7999999999993</v>
      </c>
      <c r="D39" s="16">
        <f t="shared" si="3"/>
        <v>5162.6000000000004</v>
      </c>
      <c r="E39" s="66">
        <f t="shared" si="0"/>
        <v>180.80000000000109</v>
      </c>
      <c r="F39" s="16">
        <f t="shared" si="3"/>
        <v>4569.9000000000005</v>
      </c>
      <c r="G39" s="66">
        <f t="shared" si="1"/>
        <v>-592.69999999999982</v>
      </c>
      <c r="H39" s="16">
        <f t="shared" si="2"/>
        <v>88.519350714756143</v>
      </c>
      <c r="I39" s="16">
        <f t="shared" si="3"/>
        <v>0</v>
      </c>
      <c r="J39" s="16">
        <f t="shared" si="3"/>
        <v>20998.7</v>
      </c>
    </row>
    <row r="40" spans="1:10" s="35" customFormat="1" ht="26">
      <c r="A40" s="33" t="s">
        <v>52</v>
      </c>
      <c r="B40" s="36" t="s">
        <v>53</v>
      </c>
      <c r="C40" s="16">
        <f>C41+C42+C43+C44</f>
        <v>4981.7999999999993</v>
      </c>
      <c r="D40" s="16">
        <f>D41+D42+D43+D44</f>
        <v>5162.6000000000004</v>
      </c>
      <c r="E40" s="66">
        <f t="shared" si="0"/>
        <v>180.80000000000109</v>
      </c>
      <c r="F40" s="16">
        <f>F41+F42+F43+F44</f>
        <v>4569.9000000000005</v>
      </c>
      <c r="G40" s="66">
        <f t="shared" si="1"/>
        <v>-592.69999999999982</v>
      </c>
      <c r="H40" s="16">
        <f t="shared" si="2"/>
        <v>88.519350714756143</v>
      </c>
      <c r="I40" s="16">
        <f>I41+I42+I43+I44</f>
        <v>0</v>
      </c>
      <c r="J40" s="16">
        <f>J41+J42+J43+J44</f>
        <v>20998.7</v>
      </c>
    </row>
    <row r="41" spans="1:10" ht="44.4" customHeight="1">
      <c r="A41" s="37" t="s">
        <v>54</v>
      </c>
      <c r="B41" s="38" t="s">
        <v>55</v>
      </c>
      <c r="C41" s="26">
        <v>2249.6999999999998</v>
      </c>
      <c r="D41" s="26">
        <v>2361</v>
      </c>
      <c r="E41" s="66">
        <f t="shared" si="0"/>
        <v>111.30000000000018</v>
      </c>
      <c r="F41" s="26">
        <v>2073.9</v>
      </c>
      <c r="G41" s="66">
        <f t="shared" si="1"/>
        <v>-287.09999999999991</v>
      </c>
      <c r="H41" s="26">
        <f t="shared" si="2"/>
        <v>87.839898348157561</v>
      </c>
      <c r="I41" s="26"/>
      <c r="J41" s="26">
        <v>9622.2999999999993</v>
      </c>
    </row>
    <row r="42" spans="1:10" ht="53.4" customHeight="1">
      <c r="A42" s="37" t="s">
        <v>56</v>
      </c>
      <c r="B42" s="38" t="s">
        <v>57</v>
      </c>
      <c r="C42" s="26">
        <v>18.100000000000001</v>
      </c>
      <c r="D42" s="26">
        <v>13</v>
      </c>
      <c r="E42" s="66">
        <f t="shared" si="0"/>
        <v>-5.1000000000000014</v>
      </c>
      <c r="F42" s="26">
        <v>13.5</v>
      </c>
      <c r="G42" s="66">
        <f t="shared" si="1"/>
        <v>0.5</v>
      </c>
      <c r="H42" s="26">
        <f t="shared" si="2"/>
        <v>103.84615384615385</v>
      </c>
      <c r="I42" s="26"/>
      <c r="J42" s="26">
        <v>49.6</v>
      </c>
    </row>
    <row r="43" spans="1:10" ht="42" customHeight="1">
      <c r="A43" s="37" t="s">
        <v>58</v>
      </c>
      <c r="B43" s="38" t="s">
        <v>59</v>
      </c>
      <c r="C43" s="26">
        <v>3038.6</v>
      </c>
      <c r="D43" s="26">
        <v>3124.6</v>
      </c>
      <c r="E43" s="66">
        <f t="shared" si="0"/>
        <v>86</v>
      </c>
      <c r="F43" s="26">
        <v>2910.9</v>
      </c>
      <c r="G43" s="66">
        <f t="shared" si="1"/>
        <v>-213.69999999999982</v>
      </c>
      <c r="H43" s="26">
        <f t="shared" si="2"/>
        <v>93.160724572745309</v>
      </c>
      <c r="I43" s="26"/>
      <c r="J43" s="26">
        <v>12568.6</v>
      </c>
    </row>
    <row r="44" spans="1:10" ht="43.25" customHeight="1">
      <c r="A44" s="37" t="s">
        <v>60</v>
      </c>
      <c r="B44" s="38" t="s">
        <v>61</v>
      </c>
      <c r="C44" s="26">
        <v>-324.60000000000002</v>
      </c>
      <c r="D44" s="26">
        <v>-336</v>
      </c>
      <c r="E44" s="66">
        <f t="shared" si="0"/>
        <v>-11.399999999999977</v>
      </c>
      <c r="F44" s="26">
        <v>-428.4</v>
      </c>
      <c r="G44" s="66">
        <f t="shared" si="1"/>
        <v>-92.399999999999977</v>
      </c>
      <c r="H44" s="26">
        <f t="shared" si="2"/>
        <v>127.49999999999999</v>
      </c>
      <c r="I44" s="26"/>
      <c r="J44" s="26">
        <v>-1241.8</v>
      </c>
    </row>
    <row r="45" spans="1:10" ht="13">
      <c r="A45" s="14" t="s">
        <v>62</v>
      </c>
      <c r="B45" s="19" t="s">
        <v>63</v>
      </c>
      <c r="C45" s="16">
        <f>C46+C56+C60</f>
        <v>28600.2</v>
      </c>
      <c r="D45" s="16">
        <f>D46+D56+D60</f>
        <v>28600.2</v>
      </c>
      <c r="E45" s="66">
        <f t="shared" si="0"/>
        <v>0</v>
      </c>
      <c r="F45" s="16">
        <f>F46+F56+F60</f>
        <v>26964.600000000006</v>
      </c>
      <c r="G45" s="66">
        <f t="shared" si="1"/>
        <v>-1635.5999999999949</v>
      </c>
      <c r="H45" s="16">
        <f t="shared" si="2"/>
        <v>94.281158873014888</v>
      </c>
      <c r="I45" s="16">
        <f>I46+I56+I60</f>
        <v>0</v>
      </c>
      <c r="J45" s="16">
        <f>J46+J56+J60</f>
        <v>48031</v>
      </c>
    </row>
    <row r="46" spans="1:10" s="35" customFormat="1" ht="13">
      <c r="A46" s="14" t="s">
        <v>64</v>
      </c>
      <c r="B46" s="15" t="s">
        <v>65</v>
      </c>
      <c r="C46" s="16">
        <f>C47+C52</f>
        <v>20450</v>
      </c>
      <c r="D46" s="16">
        <f>D47+D52</f>
        <v>20450</v>
      </c>
      <c r="E46" s="66">
        <f t="shared" si="0"/>
        <v>0</v>
      </c>
      <c r="F46" s="16">
        <f>F47+F52</f>
        <v>18255.300000000003</v>
      </c>
      <c r="G46" s="66">
        <f t="shared" si="1"/>
        <v>-2194.6999999999971</v>
      </c>
      <c r="H46" s="16">
        <f t="shared" si="2"/>
        <v>89.267970660146716</v>
      </c>
      <c r="I46" s="16">
        <f>I48+I53</f>
        <v>0</v>
      </c>
      <c r="J46" s="16">
        <f>J47+J52</f>
        <v>20450</v>
      </c>
    </row>
    <row r="47" spans="1:10" s="28" customFormat="1" ht="18.649999999999999" customHeight="1">
      <c r="A47" s="39" t="s">
        <v>66</v>
      </c>
      <c r="B47" s="40" t="s">
        <v>67</v>
      </c>
      <c r="C47" s="27">
        <f>SUM(C48:C51)</f>
        <v>20450</v>
      </c>
      <c r="D47" s="27">
        <f>SUM(D48:D51)</f>
        <v>20450</v>
      </c>
      <c r="E47" s="66">
        <f t="shared" si="0"/>
        <v>0</v>
      </c>
      <c r="F47" s="27">
        <f>SUM(F48:F51)</f>
        <v>18255.300000000003</v>
      </c>
      <c r="G47" s="66">
        <f t="shared" si="1"/>
        <v>-2194.6999999999971</v>
      </c>
      <c r="H47" s="27">
        <f t="shared" si="2"/>
        <v>89.267970660146716</v>
      </c>
      <c r="I47" s="27"/>
      <c r="J47" s="27">
        <f>SUM(J48:J51)</f>
        <v>20450</v>
      </c>
    </row>
    <row r="48" spans="1:10" ht="39">
      <c r="A48" s="24" t="s">
        <v>68</v>
      </c>
      <c r="B48" s="38" t="s">
        <v>69</v>
      </c>
      <c r="C48" s="31">
        <v>20450</v>
      </c>
      <c r="D48" s="31">
        <v>20450</v>
      </c>
      <c r="E48" s="66">
        <f t="shared" si="0"/>
        <v>0</v>
      </c>
      <c r="F48" s="31">
        <v>18150.7</v>
      </c>
      <c r="G48" s="66">
        <f t="shared" si="1"/>
        <v>-2299.2999999999993</v>
      </c>
      <c r="H48" s="31">
        <f t="shared" si="2"/>
        <v>88.756479217603911</v>
      </c>
      <c r="I48" s="31"/>
      <c r="J48" s="31">
        <v>20450</v>
      </c>
    </row>
    <row r="49" spans="1:10" ht="26">
      <c r="A49" s="24" t="s">
        <v>70</v>
      </c>
      <c r="B49" s="38" t="s">
        <v>71</v>
      </c>
      <c r="C49" s="31"/>
      <c r="D49" s="31"/>
      <c r="E49" s="66">
        <f t="shared" si="0"/>
        <v>0</v>
      </c>
      <c r="F49" s="31">
        <v>71.2</v>
      </c>
      <c r="G49" s="66">
        <f t="shared" si="1"/>
        <v>71.2</v>
      </c>
      <c r="H49" s="31"/>
      <c r="I49" s="31"/>
      <c r="J49" s="31"/>
    </row>
    <row r="50" spans="1:10" ht="39">
      <c r="A50" s="24" t="s">
        <v>72</v>
      </c>
      <c r="B50" s="38" t="s">
        <v>73</v>
      </c>
      <c r="C50" s="31"/>
      <c r="D50" s="31"/>
      <c r="E50" s="66">
        <f t="shared" si="0"/>
        <v>0</v>
      </c>
      <c r="F50" s="31">
        <v>33.4</v>
      </c>
      <c r="G50" s="66">
        <f t="shared" si="1"/>
        <v>33.4</v>
      </c>
      <c r="H50" s="31"/>
      <c r="I50" s="31"/>
      <c r="J50" s="31"/>
    </row>
    <row r="51" spans="1:10" ht="28.25" hidden="1" customHeight="1">
      <c r="A51" s="24" t="s">
        <v>74</v>
      </c>
      <c r="B51" s="38" t="s">
        <v>75</v>
      </c>
      <c r="C51" s="31"/>
      <c r="D51" s="31"/>
      <c r="E51" s="66">
        <f t="shared" si="0"/>
        <v>0</v>
      </c>
      <c r="F51" s="31"/>
      <c r="G51" s="66">
        <f t="shared" si="1"/>
        <v>0</v>
      </c>
      <c r="H51" s="31"/>
      <c r="I51" s="31"/>
      <c r="J51" s="31"/>
    </row>
    <row r="52" spans="1:10" s="28" customFormat="1" ht="29" hidden="1" customHeight="1">
      <c r="A52" s="39" t="s">
        <v>76</v>
      </c>
      <c r="B52" s="41" t="s">
        <v>77</v>
      </c>
      <c r="C52" s="23">
        <f>SUM(C53:C55)</f>
        <v>0</v>
      </c>
      <c r="D52" s="23">
        <f>SUM(D53:D55)</f>
        <v>0</v>
      </c>
      <c r="E52" s="66">
        <f t="shared" si="0"/>
        <v>0</v>
      </c>
      <c r="F52" s="23"/>
      <c r="G52" s="66">
        <f t="shared" si="1"/>
        <v>0</v>
      </c>
      <c r="H52" s="31"/>
      <c r="I52" s="23"/>
      <c r="J52" s="23">
        <f>SUM(J53:J55)</f>
        <v>0</v>
      </c>
    </row>
    <row r="53" spans="1:10" ht="43.25" hidden="1" customHeight="1">
      <c r="A53" s="24" t="s">
        <v>78</v>
      </c>
      <c r="B53" s="38" t="s">
        <v>79</v>
      </c>
      <c r="C53" s="31">
        <v>0</v>
      </c>
      <c r="D53" s="31">
        <v>0</v>
      </c>
      <c r="E53" s="66">
        <f t="shared" si="0"/>
        <v>0</v>
      </c>
      <c r="F53" s="31"/>
      <c r="G53" s="66">
        <f t="shared" si="1"/>
        <v>0</v>
      </c>
      <c r="H53" s="31"/>
      <c r="I53" s="31"/>
      <c r="J53" s="31">
        <v>0</v>
      </c>
    </row>
    <row r="54" spans="1:10" ht="30.65" hidden="1" customHeight="1">
      <c r="A54" s="24" t="s">
        <v>80</v>
      </c>
      <c r="B54" s="38" t="s">
        <v>81</v>
      </c>
      <c r="C54" s="31">
        <v>0</v>
      </c>
      <c r="D54" s="31">
        <v>0</v>
      </c>
      <c r="E54" s="66">
        <f t="shared" si="0"/>
        <v>0</v>
      </c>
      <c r="F54" s="31">
        <v>0</v>
      </c>
      <c r="G54" s="66">
        <f t="shared" si="1"/>
        <v>0</v>
      </c>
      <c r="H54" s="31"/>
      <c r="I54" s="31"/>
      <c r="J54" s="31">
        <v>0</v>
      </c>
    </row>
    <row r="55" spans="1:10" ht="44" hidden="1" customHeight="1">
      <c r="A55" s="24" t="s">
        <v>82</v>
      </c>
      <c r="B55" s="38" t="s">
        <v>83</v>
      </c>
      <c r="C55" s="31"/>
      <c r="D55" s="31"/>
      <c r="E55" s="66">
        <f t="shared" si="0"/>
        <v>0</v>
      </c>
      <c r="F55" s="31"/>
      <c r="G55" s="66">
        <f t="shared" si="1"/>
        <v>0</v>
      </c>
      <c r="H55" s="31" t="e">
        <f t="shared" si="2"/>
        <v>#DIV/0!</v>
      </c>
      <c r="I55" s="31"/>
      <c r="J55" s="31"/>
    </row>
    <row r="56" spans="1:10" s="35" customFormat="1" ht="16.25" customHeight="1">
      <c r="A56" s="14" t="s">
        <v>84</v>
      </c>
      <c r="B56" s="15" t="s">
        <v>85</v>
      </c>
      <c r="C56" s="16">
        <f>C57+C58</f>
        <v>20</v>
      </c>
      <c r="D56" s="16">
        <f>D57+D58</f>
        <v>20</v>
      </c>
      <c r="E56" s="66">
        <f t="shared" si="0"/>
        <v>0</v>
      </c>
      <c r="F56" s="16">
        <f>SUM(F57:F59)</f>
        <v>24.200000000000003</v>
      </c>
      <c r="G56" s="66">
        <f t="shared" si="1"/>
        <v>4.2000000000000028</v>
      </c>
      <c r="H56" s="44">
        <f t="shared" si="2"/>
        <v>121.00000000000001</v>
      </c>
      <c r="I56" s="16">
        <f>I57+I58</f>
        <v>0</v>
      </c>
      <c r="J56" s="16">
        <f>J57+J58</f>
        <v>47</v>
      </c>
    </row>
    <row r="57" spans="1:10" s="32" customFormat="1" ht="29.4" customHeight="1">
      <c r="A57" s="24" t="s">
        <v>86</v>
      </c>
      <c r="B57" s="38" t="s">
        <v>87</v>
      </c>
      <c r="C57" s="26">
        <v>20</v>
      </c>
      <c r="D57" s="26">
        <v>20</v>
      </c>
      <c r="E57" s="66">
        <f t="shared" si="0"/>
        <v>0</v>
      </c>
      <c r="F57" s="26">
        <v>24.1</v>
      </c>
      <c r="G57" s="66">
        <f t="shared" si="1"/>
        <v>4.1000000000000014</v>
      </c>
      <c r="H57" s="26">
        <f t="shared" si="2"/>
        <v>120.5</v>
      </c>
      <c r="I57" s="26">
        <v>0</v>
      </c>
      <c r="J57" s="26">
        <v>47</v>
      </c>
    </row>
    <row r="58" spans="1:10" ht="13">
      <c r="A58" s="24" t="s">
        <v>88</v>
      </c>
      <c r="B58" s="38" t="s">
        <v>89</v>
      </c>
      <c r="C58" s="31"/>
      <c r="D58" s="31"/>
      <c r="E58" s="66">
        <f t="shared" si="0"/>
        <v>0</v>
      </c>
      <c r="F58" s="31">
        <v>0.1</v>
      </c>
      <c r="G58" s="66">
        <f t="shared" si="1"/>
        <v>0.1</v>
      </c>
      <c r="H58" s="31"/>
      <c r="I58" s="27">
        <v>0</v>
      </c>
      <c r="J58" s="27"/>
    </row>
    <row r="59" spans="1:10" ht="26" hidden="1">
      <c r="A59" s="24" t="s">
        <v>90</v>
      </c>
      <c r="B59" s="38" t="s">
        <v>91</v>
      </c>
      <c r="C59" s="27"/>
      <c r="D59" s="27"/>
      <c r="E59" s="66">
        <f t="shared" si="0"/>
        <v>0</v>
      </c>
      <c r="F59" s="31"/>
      <c r="G59" s="66">
        <f t="shared" si="1"/>
        <v>0</v>
      </c>
      <c r="H59" s="31"/>
      <c r="I59" s="27"/>
      <c r="J59" s="27"/>
    </row>
    <row r="60" spans="1:10" s="35" customFormat="1" ht="21.65" customHeight="1">
      <c r="A60" s="14" t="s">
        <v>92</v>
      </c>
      <c r="B60" s="15" t="s">
        <v>93</v>
      </c>
      <c r="C60" s="16">
        <f>C61</f>
        <v>8130.2</v>
      </c>
      <c r="D60" s="16">
        <f>D61</f>
        <v>8130.2</v>
      </c>
      <c r="E60" s="66">
        <f t="shared" si="0"/>
        <v>0</v>
      </c>
      <c r="F60" s="16">
        <f>F61+F63+F62</f>
        <v>8685.1</v>
      </c>
      <c r="G60" s="66">
        <f t="shared" si="1"/>
        <v>554.90000000000055</v>
      </c>
      <c r="H60" s="16">
        <f>F60/D60*100</f>
        <v>106.82517035251287</v>
      </c>
      <c r="I60" s="16">
        <f>I61</f>
        <v>0</v>
      </c>
      <c r="J60" s="16">
        <f>J61</f>
        <v>27534</v>
      </c>
    </row>
    <row r="61" spans="1:10" s="32" customFormat="1" ht="45" customHeight="1">
      <c r="A61" s="24" t="s">
        <v>94</v>
      </c>
      <c r="B61" s="38" t="s">
        <v>95</v>
      </c>
      <c r="C61" s="26">
        <v>8130.2</v>
      </c>
      <c r="D61" s="26">
        <v>8130.2</v>
      </c>
      <c r="E61" s="66">
        <f t="shared" si="0"/>
        <v>0</v>
      </c>
      <c r="F61" s="26">
        <v>8681.6</v>
      </c>
      <c r="G61" s="66">
        <f t="shared" si="1"/>
        <v>551.40000000000055</v>
      </c>
      <c r="H61" s="26">
        <f>F61/D61*100</f>
        <v>106.78212098103369</v>
      </c>
      <c r="I61" s="26"/>
      <c r="J61" s="26">
        <v>27534</v>
      </c>
    </row>
    <row r="62" spans="1:10" s="32" customFormat="1" ht="26">
      <c r="A62" s="24" t="s">
        <v>96</v>
      </c>
      <c r="B62" s="38" t="s">
        <v>97</v>
      </c>
      <c r="C62" s="26"/>
      <c r="D62" s="26"/>
      <c r="E62" s="66">
        <f t="shared" si="0"/>
        <v>0</v>
      </c>
      <c r="F62" s="26">
        <v>3.6</v>
      </c>
      <c r="G62" s="66">
        <f t="shared" si="1"/>
        <v>3.6</v>
      </c>
      <c r="H62" s="26"/>
      <c r="I62" s="26"/>
      <c r="J62" s="26"/>
    </row>
    <row r="63" spans="1:10" s="32" customFormat="1" ht="26">
      <c r="A63" s="24" t="s">
        <v>98</v>
      </c>
      <c r="B63" s="38" t="s">
        <v>99</v>
      </c>
      <c r="C63" s="26"/>
      <c r="D63" s="26"/>
      <c r="E63" s="66">
        <f t="shared" si="0"/>
        <v>0</v>
      </c>
      <c r="F63" s="26">
        <v>-0.1</v>
      </c>
      <c r="G63" s="66">
        <f t="shared" si="1"/>
        <v>-0.1</v>
      </c>
      <c r="H63" s="26"/>
      <c r="I63" s="26"/>
      <c r="J63" s="26"/>
    </row>
    <row r="64" spans="1:10" s="28" customFormat="1" ht="13">
      <c r="A64" s="14" t="s">
        <v>100</v>
      </c>
      <c r="B64" s="19" t="s">
        <v>101</v>
      </c>
      <c r="C64" s="16">
        <f>C65+C84+C71</f>
        <v>60119.199999999997</v>
      </c>
      <c r="D64" s="16">
        <f>D65+D84+D71</f>
        <v>78603.7</v>
      </c>
      <c r="E64" s="66">
        <f t="shared" si="0"/>
        <v>18484.5</v>
      </c>
      <c r="F64" s="16">
        <f>F65+F84+F71</f>
        <v>83442</v>
      </c>
      <c r="G64" s="66">
        <f t="shared" si="1"/>
        <v>4838.3000000000029</v>
      </c>
      <c r="H64" s="16">
        <f>F64/D64*100</f>
        <v>106.15530821068219</v>
      </c>
      <c r="I64" s="16" t="e">
        <f>I65+I84+I71+#REF!</f>
        <v>#REF!</v>
      </c>
      <c r="J64" s="16">
        <f>J65+J84+J71</f>
        <v>390807.9</v>
      </c>
    </row>
    <row r="65" spans="1:10" s="35" customFormat="1" ht="13">
      <c r="A65" s="14" t="s">
        <v>102</v>
      </c>
      <c r="B65" s="15" t="s">
        <v>103</v>
      </c>
      <c r="C65" s="16">
        <f>C66</f>
        <v>2523.3000000000002</v>
      </c>
      <c r="D65" s="16">
        <f>D66</f>
        <v>2523.3000000000002</v>
      </c>
      <c r="E65" s="66">
        <f t="shared" si="0"/>
        <v>0</v>
      </c>
      <c r="F65" s="16">
        <f>SUM(F66:F70)</f>
        <v>3279.3</v>
      </c>
      <c r="G65" s="66">
        <f t="shared" si="1"/>
        <v>756</v>
      </c>
      <c r="H65" s="16">
        <f>F65/D65*100</f>
        <v>129.9607656640114</v>
      </c>
      <c r="I65" s="16">
        <f>I66</f>
        <v>0</v>
      </c>
      <c r="J65" s="16">
        <f>J66</f>
        <v>43277.3</v>
      </c>
    </row>
    <row r="66" spans="1:10" ht="54" customHeight="1">
      <c r="A66" s="24" t="s">
        <v>104</v>
      </c>
      <c r="B66" s="38" t="s">
        <v>105</v>
      </c>
      <c r="C66" s="26">
        <v>2523.3000000000002</v>
      </c>
      <c r="D66" s="26">
        <v>2523.3000000000002</v>
      </c>
      <c r="E66" s="66">
        <f t="shared" si="0"/>
        <v>0</v>
      </c>
      <c r="F66" s="26">
        <v>3107.3</v>
      </c>
      <c r="G66" s="66">
        <f t="shared" si="1"/>
        <v>584</v>
      </c>
      <c r="H66" s="26">
        <f>F66/D66*100</f>
        <v>123.1442951690247</v>
      </c>
      <c r="I66" s="26"/>
      <c r="J66" s="26">
        <v>43277.3</v>
      </c>
    </row>
    <row r="67" spans="1:10" ht="41" customHeight="1">
      <c r="A67" s="24" t="s">
        <v>106</v>
      </c>
      <c r="B67" s="38" t="s">
        <v>107</v>
      </c>
      <c r="C67" s="26"/>
      <c r="D67" s="26"/>
      <c r="E67" s="66">
        <f t="shared" si="0"/>
        <v>0</v>
      </c>
      <c r="F67" s="26">
        <v>172</v>
      </c>
      <c r="G67" s="66">
        <f t="shared" si="1"/>
        <v>172</v>
      </c>
      <c r="H67" s="26"/>
      <c r="I67" s="26"/>
      <c r="J67" s="26"/>
    </row>
    <row r="68" spans="1:10" ht="41.4" hidden="1" customHeight="1">
      <c r="A68" s="24" t="s">
        <v>108</v>
      </c>
      <c r="B68" s="38" t="s">
        <v>109</v>
      </c>
      <c r="C68" s="26"/>
      <c r="D68" s="26"/>
      <c r="E68" s="66">
        <f t="shared" si="0"/>
        <v>0</v>
      </c>
      <c r="F68" s="26"/>
      <c r="G68" s="66">
        <f t="shared" si="1"/>
        <v>0</v>
      </c>
      <c r="H68" s="26"/>
      <c r="I68" s="26"/>
      <c r="J68" s="26"/>
    </row>
    <row r="69" spans="1:10" ht="52" hidden="1">
      <c r="A69" s="24" t="s">
        <v>110</v>
      </c>
      <c r="B69" s="38" t="s">
        <v>111</v>
      </c>
      <c r="C69" s="26"/>
      <c r="D69" s="26"/>
      <c r="E69" s="66">
        <f t="shared" si="0"/>
        <v>0</v>
      </c>
      <c r="F69" s="26"/>
      <c r="G69" s="66">
        <f t="shared" si="1"/>
        <v>0</v>
      </c>
      <c r="H69" s="26"/>
      <c r="I69" s="26"/>
      <c r="J69" s="26"/>
    </row>
    <row r="70" spans="1:10" ht="29.4" customHeight="1">
      <c r="A70" s="24" t="s">
        <v>112</v>
      </c>
      <c r="B70" s="38" t="s">
        <v>113</v>
      </c>
      <c r="C70" s="26"/>
      <c r="D70" s="26"/>
      <c r="E70" s="66">
        <f t="shared" si="0"/>
        <v>0</v>
      </c>
      <c r="F70" s="26">
        <v>0</v>
      </c>
      <c r="G70" s="66">
        <f t="shared" si="1"/>
        <v>0</v>
      </c>
      <c r="H70" s="26"/>
      <c r="I70" s="26"/>
      <c r="J70" s="26"/>
    </row>
    <row r="71" spans="1:10" s="35" customFormat="1" ht="13">
      <c r="A71" s="42" t="s">
        <v>114</v>
      </c>
      <c r="B71" s="43" t="s">
        <v>115</v>
      </c>
      <c r="C71" s="44">
        <f>C72+C78</f>
        <v>22282.7</v>
      </c>
      <c r="D71" s="44">
        <f>D72+D78</f>
        <v>22282.7</v>
      </c>
      <c r="E71" s="66">
        <f t="shared" si="0"/>
        <v>0</v>
      </c>
      <c r="F71" s="44">
        <f>F72+F78</f>
        <v>24307.199999999997</v>
      </c>
      <c r="G71" s="66">
        <f t="shared" si="1"/>
        <v>2024.4999999999964</v>
      </c>
      <c r="H71" s="44">
        <f>F71/D71*100</f>
        <v>109.0855237471222</v>
      </c>
      <c r="I71" s="44">
        <f>I73+I79</f>
        <v>0</v>
      </c>
      <c r="J71" s="44">
        <f>J72+J78</f>
        <v>172168.2</v>
      </c>
    </row>
    <row r="72" spans="1:10" s="28" customFormat="1" ht="13">
      <c r="A72" s="39" t="s">
        <v>116</v>
      </c>
      <c r="B72" s="41" t="s">
        <v>117</v>
      </c>
      <c r="C72" s="23">
        <f>SUM(C73:C76)</f>
        <v>12410</v>
      </c>
      <c r="D72" s="23">
        <f>SUM(D73:D76)</f>
        <v>12410</v>
      </c>
      <c r="E72" s="66">
        <f t="shared" si="0"/>
        <v>0</v>
      </c>
      <c r="F72" s="23">
        <f>SUM(F73:F77)</f>
        <v>13316.599999999999</v>
      </c>
      <c r="G72" s="66">
        <f t="shared" si="1"/>
        <v>906.59999999999854</v>
      </c>
      <c r="H72" s="23">
        <f>F72/D72*100</f>
        <v>107.30539887187751</v>
      </c>
      <c r="I72" s="23"/>
      <c r="J72" s="23">
        <f>SUM(J73:J76)</f>
        <v>36250.800000000003</v>
      </c>
    </row>
    <row r="73" spans="1:10" ht="30.65" customHeight="1">
      <c r="A73" s="24" t="s">
        <v>118</v>
      </c>
      <c r="B73" s="38" t="s">
        <v>119</v>
      </c>
      <c r="C73" s="26">
        <v>12410</v>
      </c>
      <c r="D73" s="26">
        <v>12410</v>
      </c>
      <c r="E73" s="66">
        <f t="shared" si="0"/>
        <v>0</v>
      </c>
      <c r="F73" s="26">
        <v>13154.3</v>
      </c>
      <c r="G73" s="66">
        <f t="shared" si="1"/>
        <v>744.29999999999927</v>
      </c>
      <c r="H73" s="26">
        <f>F73/D73*100</f>
        <v>105.9975825946817</v>
      </c>
      <c r="I73" s="26"/>
      <c r="J73" s="26">
        <v>36250.800000000003</v>
      </c>
    </row>
    <row r="74" spans="1:10" ht="17" customHeight="1">
      <c r="A74" s="24" t="s">
        <v>120</v>
      </c>
      <c r="B74" s="38" t="s">
        <v>121</v>
      </c>
      <c r="C74" s="26"/>
      <c r="D74" s="26"/>
      <c r="E74" s="66">
        <f t="shared" si="0"/>
        <v>0</v>
      </c>
      <c r="F74" s="26">
        <v>159.80000000000001</v>
      </c>
      <c r="G74" s="66">
        <f t="shared" si="1"/>
        <v>159.80000000000001</v>
      </c>
      <c r="H74" s="26"/>
      <c r="I74" s="26"/>
      <c r="J74" s="26"/>
    </row>
    <row r="75" spans="1:10" ht="13">
      <c r="A75" s="24" t="s">
        <v>122</v>
      </c>
      <c r="B75" s="38" t="s">
        <v>123</v>
      </c>
      <c r="C75" s="26"/>
      <c r="D75" s="26"/>
      <c r="E75" s="66">
        <f t="shared" si="0"/>
        <v>0</v>
      </c>
      <c r="F75" s="26">
        <v>0.1</v>
      </c>
      <c r="G75" s="66">
        <f t="shared" si="1"/>
        <v>0.1</v>
      </c>
      <c r="H75" s="26"/>
      <c r="I75" s="26"/>
      <c r="J75" s="26"/>
    </row>
    <row r="76" spans="1:10" ht="31.25" customHeight="1">
      <c r="A76" s="24" t="s">
        <v>124</v>
      </c>
      <c r="B76" s="38" t="s">
        <v>125</v>
      </c>
      <c r="C76" s="26"/>
      <c r="D76" s="26"/>
      <c r="E76" s="66">
        <f t="shared" si="0"/>
        <v>0</v>
      </c>
      <c r="F76" s="26">
        <v>2.4</v>
      </c>
      <c r="G76" s="66">
        <f t="shared" si="1"/>
        <v>2.4</v>
      </c>
      <c r="H76" s="26"/>
      <c r="I76" s="26"/>
      <c r="J76" s="26"/>
    </row>
    <row r="77" spans="1:10" ht="24" hidden="1" customHeight="1">
      <c r="A77" s="24" t="s">
        <v>126</v>
      </c>
      <c r="B77" s="38" t="s">
        <v>127</v>
      </c>
      <c r="C77" s="26"/>
      <c r="D77" s="26"/>
      <c r="E77" s="66">
        <f t="shared" si="0"/>
        <v>0</v>
      </c>
      <c r="F77" s="26"/>
      <c r="G77" s="66">
        <f t="shared" si="1"/>
        <v>0</v>
      </c>
      <c r="H77" s="26"/>
      <c r="I77" s="26"/>
      <c r="J77" s="26"/>
    </row>
    <row r="78" spans="1:10" s="28" customFormat="1" ht="13">
      <c r="A78" s="39" t="s">
        <v>128</v>
      </c>
      <c r="B78" s="41" t="s">
        <v>129</v>
      </c>
      <c r="C78" s="27">
        <f>SUM(C79:C83)</f>
        <v>9872.7000000000007</v>
      </c>
      <c r="D78" s="27">
        <f>SUM(D79:D83)</f>
        <v>9872.7000000000007</v>
      </c>
      <c r="E78" s="66">
        <f t="shared" ref="E78:E141" si="4">D78-C78</f>
        <v>0</v>
      </c>
      <c r="F78" s="27">
        <f>SUM(F79:F83)</f>
        <v>10990.6</v>
      </c>
      <c r="G78" s="66">
        <f t="shared" ref="G78:G141" si="5">F78-D78</f>
        <v>1117.8999999999996</v>
      </c>
      <c r="H78" s="27">
        <f>F78/D78*100</f>
        <v>111.32314361826046</v>
      </c>
      <c r="I78" s="27"/>
      <c r="J78" s="27">
        <f>SUM(J79:J83)</f>
        <v>135917.4</v>
      </c>
    </row>
    <row r="79" spans="1:10" ht="30.65" customHeight="1">
      <c r="A79" s="24" t="s">
        <v>130</v>
      </c>
      <c r="B79" s="38" t="s">
        <v>131</v>
      </c>
      <c r="C79" s="31">
        <v>9872.7000000000007</v>
      </c>
      <c r="D79" s="31">
        <v>9872.7000000000007</v>
      </c>
      <c r="E79" s="66">
        <f t="shared" si="4"/>
        <v>0</v>
      </c>
      <c r="F79" s="31">
        <v>10259.9</v>
      </c>
      <c r="G79" s="66">
        <f t="shared" si="5"/>
        <v>387.19999999999891</v>
      </c>
      <c r="H79" s="31">
        <f>F79/D79*100</f>
        <v>103.92192611950124</v>
      </c>
      <c r="I79" s="31"/>
      <c r="J79" s="31">
        <v>135917.4</v>
      </c>
    </row>
    <row r="80" spans="1:10" ht="13">
      <c r="A80" s="24" t="s">
        <v>132</v>
      </c>
      <c r="B80" s="38" t="s">
        <v>133</v>
      </c>
      <c r="C80" s="31"/>
      <c r="D80" s="31"/>
      <c r="E80" s="66">
        <f t="shared" si="4"/>
        <v>0</v>
      </c>
      <c r="F80" s="31">
        <v>730.7</v>
      </c>
      <c r="G80" s="66">
        <f t="shared" si="5"/>
        <v>730.7</v>
      </c>
      <c r="H80" s="31"/>
      <c r="I80" s="31"/>
      <c r="J80" s="31"/>
    </row>
    <row r="81" spans="1:10" ht="13" hidden="1">
      <c r="A81" s="24" t="s">
        <v>134</v>
      </c>
      <c r="B81" s="38" t="s">
        <v>135</v>
      </c>
      <c r="C81" s="31"/>
      <c r="D81" s="31"/>
      <c r="E81" s="66">
        <f t="shared" si="4"/>
        <v>0</v>
      </c>
      <c r="F81" s="31"/>
      <c r="G81" s="66">
        <f t="shared" si="5"/>
        <v>0</v>
      </c>
      <c r="H81" s="31"/>
      <c r="I81" s="31"/>
      <c r="J81" s="31"/>
    </row>
    <row r="82" spans="1:10" ht="26" hidden="1">
      <c r="A82" s="24" t="s">
        <v>136</v>
      </c>
      <c r="B82" s="38" t="s">
        <v>137</v>
      </c>
      <c r="C82" s="31"/>
      <c r="D82" s="31"/>
      <c r="E82" s="66">
        <f t="shared" si="4"/>
        <v>0</v>
      </c>
      <c r="F82" s="31"/>
      <c r="G82" s="66">
        <f t="shared" si="5"/>
        <v>0</v>
      </c>
      <c r="H82" s="31"/>
      <c r="I82" s="31"/>
      <c r="J82" s="31"/>
    </row>
    <row r="83" spans="1:10" ht="13" hidden="1">
      <c r="A83" s="24" t="s">
        <v>138</v>
      </c>
      <c r="B83" s="38" t="s">
        <v>127</v>
      </c>
      <c r="C83" s="31"/>
      <c r="D83" s="31"/>
      <c r="E83" s="66">
        <f t="shared" si="4"/>
        <v>0</v>
      </c>
      <c r="F83" s="31"/>
      <c r="G83" s="66">
        <f t="shared" si="5"/>
        <v>0</v>
      </c>
      <c r="H83" s="31"/>
      <c r="I83" s="31"/>
      <c r="J83" s="31"/>
    </row>
    <row r="84" spans="1:10" s="35" customFormat="1" ht="13">
      <c r="A84" s="42" t="s">
        <v>139</v>
      </c>
      <c r="B84" s="43" t="s">
        <v>140</v>
      </c>
      <c r="C84" s="16">
        <f>C85+C91</f>
        <v>35313.199999999997</v>
      </c>
      <c r="D84" s="16">
        <f>D85+D91</f>
        <v>53797.7</v>
      </c>
      <c r="E84" s="66">
        <f t="shared" si="4"/>
        <v>18484.5</v>
      </c>
      <c r="F84" s="16">
        <f>F85+F91</f>
        <v>55855.5</v>
      </c>
      <c r="G84" s="66">
        <f t="shared" si="5"/>
        <v>2057.8000000000029</v>
      </c>
      <c r="H84" s="16">
        <f>F84/D84*100</f>
        <v>103.82507058851959</v>
      </c>
      <c r="I84" s="16">
        <f>I85+I91</f>
        <v>0</v>
      </c>
      <c r="J84" s="16">
        <f>J85+J91</f>
        <v>175362.4</v>
      </c>
    </row>
    <row r="85" spans="1:10" s="28" customFormat="1" ht="13">
      <c r="A85" s="39" t="s">
        <v>141</v>
      </c>
      <c r="B85" s="40" t="s">
        <v>142</v>
      </c>
      <c r="C85" s="27">
        <f>C86</f>
        <v>34359.599999999999</v>
      </c>
      <c r="D85" s="27">
        <f>D86</f>
        <v>52844.1</v>
      </c>
      <c r="E85" s="66">
        <f t="shared" si="4"/>
        <v>18484.5</v>
      </c>
      <c r="F85" s="27">
        <f>SUM(F86:F90)</f>
        <v>53886.400000000001</v>
      </c>
      <c r="G85" s="66">
        <f t="shared" si="5"/>
        <v>1042.3000000000029</v>
      </c>
      <c r="H85" s="27">
        <f>F85/D85*100</f>
        <v>101.97240562333354</v>
      </c>
      <c r="I85" s="27">
        <f>I86</f>
        <v>0</v>
      </c>
      <c r="J85" s="27">
        <f>J86</f>
        <v>149516.1</v>
      </c>
    </row>
    <row r="86" spans="1:10" ht="39">
      <c r="A86" s="24" t="s">
        <v>143</v>
      </c>
      <c r="B86" s="38" t="s">
        <v>144</v>
      </c>
      <c r="C86" s="26">
        <v>34359.599999999999</v>
      </c>
      <c r="D86" s="26">
        <v>52844.1</v>
      </c>
      <c r="E86" s="66">
        <f t="shared" si="4"/>
        <v>18484.5</v>
      </c>
      <c r="F86" s="26">
        <v>53745.2</v>
      </c>
      <c r="G86" s="66">
        <f t="shared" si="5"/>
        <v>901.09999999999854</v>
      </c>
      <c r="H86" s="26">
        <f>F86/D86*100</f>
        <v>101.70520455452927</v>
      </c>
      <c r="I86" s="26"/>
      <c r="J86" s="26">
        <v>149516.1</v>
      </c>
    </row>
    <row r="87" spans="1:10" ht="26">
      <c r="A87" s="24" t="s">
        <v>145</v>
      </c>
      <c r="B87" s="38" t="s">
        <v>146</v>
      </c>
      <c r="C87" s="26"/>
      <c r="D87" s="26"/>
      <c r="E87" s="66">
        <f t="shared" si="4"/>
        <v>0</v>
      </c>
      <c r="F87" s="26">
        <v>140.4</v>
      </c>
      <c r="G87" s="66">
        <f t="shared" si="5"/>
        <v>140.4</v>
      </c>
      <c r="H87" s="26"/>
      <c r="I87" s="26"/>
      <c r="J87" s="26"/>
    </row>
    <row r="88" spans="1:10" ht="26" hidden="1">
      <c r="A88" s="24" t="s">
        <v>147</v>
      </c>
      <c r="B88" s="38" t="s">
        <v>148</v>
      </c>
      <c r="C88" s="26">
        <v>0</v>
      </c>
      <c r="D88" s="26">
        <v>0</v>
      </c>
      <c r="E88" s="66">
        <f t="shared" si="4"/>
        <v>0</v>
      </c>
      <c r="F88" s="26">
        <v>0</v>
      </c>
      <c r="G88" s="66">
        <f t="shared" si="5"/>
        <v>0</v>
      </c>
      <c r="H88" s="26"/>
      <c r="I88" s="26"/>
      <c r="J88" s="26"/>
    </row>
    <row r="89" spans="1:10" ht="39">
      <c r="A89" s="24" t="s">
        <v>149</v>
      </c>
      <c r="B89" s="38" t="s">
        <v>150</v>
      </c>
      <c r="C89" s="26"/>
      <c r="D89" s="26"/>
      <c r="E89" s="66">
        <f t="shared" si="4"/>
        <v>0</v>
      </c>
      <c r="F89" s="26">
        <v>0.8</v>
      </c>
      <c r="G89" s="66">
        <f t="shared" si="5"/>
        <v>0.8</v>
      </c>
      <c r="H89" s="26"/>
      <c r="I89" s="26"/>
      <c r="J89" s="26"/>
    </row>
    <row r="90" spans="1:10" ht="26" hidden="1">
      <c r="A90" s="24" t="s">
        <v>151</v>
      </c>
      <c r="B90" s="38" t="s">
        <v>152</v>
      </c>
      <c r="C90" s="26"/>
      <c r="D90" s="26"/>
      <c r="E90" s="66">
        <f t="shared" si="4"/>
        <v>0</v>
      </c>
      <c r="F90" s="26">
        <v>0</v>
      </c>
      <c r="G90" s="66">
        <f t="shared" si="5"/>
        <v>0</v>
      </c>
      <c r="H90" s="26"/>
      <c r="I90" s="26"/>
      <c r="J90" s="26"/>
    </row>
    <row r="91" spans="1:10" s="28" customFormat="1" ht="13">
      <c r="A91" s="39" t="s">
        <v>153</v>
      </c>
      <c r="B91" s="40" t="s">
        <v>154</v>
      </c>
      <c r="C91" s="27">
        <f>C92</f>
        <v>953.6</v>
      </c>
      <c r="D91" s="27">
        <f>D92</f>
        <v>953.6</v>
      </c>
      <c r="E91" s="66">
        <f t="shared" si="4"/>
        <v>0</v>
      </c>
      <c r="F91" s="27">
        <f>F92+F93+F94</f>
        <v>1969.1000000000001</v>
      </c>
      <c r="G91" s="66">
        <f t="shared" si="5"/>
        <v>1015.5000000000001</v>
      </c>
      <c r="H91" s="27">
        <f t="shared" ref="H91:H154" si="6">F91/D91*100</f>
        <v>206.49119127516778</v>
      </c>
      <c r="I91" s="27">
        <f>I95</f>
        <v>0</v>
      </c>
      <c r="J91" s="27">
        <f>J92</f>
        <v>25846.3</v>
      </c>
    </row>
    <row r="92" spans="1:10" s="28" customFormat="1" ht="39">
      <c r="A92" s="24" t="s">
        <v>155</v>
      </c>
      <c r="B92" s="38" t="s">
        <v>156</v>
      </c>
      <c r="C92" s="26">
        <v>953.6</v>
      </c>
      <c r="D92" s="26">
        <v>953.6</v>
      </c>
      <c r="E92" s="66">
        <f t="shared" si="4"/>
        <v>0</v>
      </c>
      <c r="F92" s="26">
        <v>1843.7</v>
      </c>
      <c r="G92" s="66">
        <f t="shared" si="5"/>
        <v>890.1</v>
      </c>
      <c r="H92" s="31">
        <f t="shared" si="6"/>
        <v>193.34102348993289</v>
      </c>
      <c r="I92" s="27"/>
      <c r="J92" s="26">
        <v>25846.3</v>
      </c>
    </row>
    <row r="93" spans="1:10" s="28" customFormat="1" ht="26">
      <c r="A93" s="24" t="s">
        <v>157</v>
      </c>
      <c r="B93" s="38" t="s">
        <v>158</v>
      </c>
      <c r="C93" s="31"/>
      <c r="D93" s="31"/>
      <c r="E93" s="66">
        <f t="shared" si="4"/>
        <v>0</v>
      </c>
      <c r="F93" s="31">
        <v>125.4</v>
      </c>
      <c r="G93" s="66">
        <f t="shared" si="5"/>
        <v>125.4</v>
      </c>
      <c r="H93" s="31"/>
      <c r="I93" s="31"/>
      <c r="J93" s="31"/>
    </row>
    <row r="94" spans="1:10" s="28" customFormat="1" ht="39" hidden="1">
      <c r="A94" s="24" t="s">
        <v>159</v>
      </c>
      <c r="B94" s="38" t="s">
        <v>160</v>
      </c>
      <c r="C94" s="31"/>
      <c r="D94" s="31"/>
      <c r="E94" s="66">
        <f t="shared" si="4"/>
        <v>0</v>
      </c>
      <c r="F94" s="31"/>
      <c r="G94" s="66">
        <f t="shared" si="5"/>
        <v>0</v>
      </c>
      <c r="H94" s="31"/>
      <c r="I94" s="31"/>
      <c r="J94" s="31"/>
    </row>
    <row r="95" spans="1:10" ht="30.65" hidden="1" customHeight="1">
      <c r="A95" s="24" t="s">
        <v>161</v>
      </c>
      <c r="B95" s="38" t="s">
        <v>162</v>
      </c>
      <c r="C95" s="26">
        <v>0</v>
      </c>
      <c r="D95" s="26">
        <v>0</v>
      </c>
      <c r="E95" s="66">
        <f t="shared" si="4"/>
        <v>0</v>
      </c>
      <c r="F95" s="26">
        <v>0</v>
      </c>
      <c r="G95" s="66">
        <f t="shared" si="5"/>
        <v>0</v>
      </c>
      <c r="H95" s="31"/>
      <c r="I95" s="26"/>
      <c r="J95" s="26">
        <v>0</v>
      </c>
    </row>
    <row r="96" spans="1:10" ht="13">
      <c r="A96" s="14" t="s">
        <v>163</v>
      </c>
      <c r="B96" s="19" t="s">
        <v>164</v>
      </c>
      <c r="C96" s="16">
        <f>C97+C101</f>
        <v>7066.4000000000005</v>
      </c>
      <c r="D96" s="16">
        <f>D97+D101</f>
        <v>7066.4000000000005</v>
      </c>
      <c r="E96" s="66">
        <f t="shared" si="4"/>
        <v>0</v>
      </c>
      <c r="F96" s="16">
        <f>F97+F101+F99</f>
        <v>8037.5000000000009</v>
      </c>
      <c r="G96" s="16">
        <f t="shared" ref="G96:J96" si="7">G97+G101+G99</f>
        <v>971.1</v>
      </c>
      <c r="H96" s="44">
        <f t="shared" si="6"/>
        <v>113.74249971697046</v>
      </c>
      <c r="I96" s="16">
        <f t="shared" si="7"/>
        <v>0</v>
      </c>
      <c r="J96" s="16">
        <f t="shared" si="7"/>
        <v>23687.599999999999</v>
      </c>
    </row>
    <row r="97" spans="1:10" s="35" customFormat="1" ht="29" customHeight="1">
      <c r="A97" s="14" t="s">
        <v>165</v>
      </c>
      <c r="B97" s="19" t="s">
        <v>166</v>
      </c>
      <c r="C97" s="44">
        <f>C98</f>
        <v>7015.6</v>
      </c>
      <c r="D97" s="44">
        <f>D98</f>
        <v>7015.6</v>
      </c>
      <c r="E97" s="66">
        <f t="shared" si="4"/>
        <v>0</v>
      </c>
      <c r="F97" s="44">
        <f>F98</f>
        <v>7954.1</v>
      </c>
      <c r="G97" s="66">
        <f t="shared" si="5"/>
        <v>938.5</v>
      </c>
      <c r="H97" s="44">
        <f t="shared" si="6"/>
        <v>113.37733052055418</v>
      </c>
      <c r="I97" s="44">
        <f>I98</f>
        <v>0</v>
      </c>
      <c r="J97" s="44">
        <f>J98</f>
        <v>23410</v>
      </c>
    </row>
    <row r="98" spans="1:10" ht="52">
      <c r="A98" s="24" t="s">
        <v>167</v>
      </c>
      <c r="B98" s="38" t="s">
        <v>168</v>
      </c>
      <c r="C98" s="26">
        <v>7015.6</v>
      </c>
      <c r="D98" s="26">
        <v>7015.6</v>
      </c>
      <c r="E98" s="66">
        <f t="shared" si="4"/>
        <v>0</v>
      </c>
      <c r="F98" s="26">
        <v>7954.1</v>
      </c>
      <c r="G98" s="66">
        <f t="shared" si="5"/>
        <v>938.5</v>
      </c>
      <c r="H98" s="26">
        <f t="shared" si="6"/>
        <v>113.37733052055418</v>
      </c>
      <c r="I98" s="26"/>
      <c r="J98" s="26">
        <v>23410</v>
      </c>
    </row>
    <row r="99" spans="1:10" ht="30" customHeight="1">
      <c r="A99" s="42" t="s">
        <v>571</v>
      </c>
      <c r="B99" s="54" t="s">
        <v>569</v>
      </c>
      <c r="C99" s="44">
        <v>0</v>
      </c>
      <c r="D99" s="44">
        <v>0</v>
      </c>
      <c r="E99" s="66">
        <f t="shared" si="4"/>
        <v>0</v>
      </c>
      <c r="F99" s="44">
        <f>F100</f>
        <v>0.6</v>
      </c>
      <c r="G99" s="44">
        <f t="shared" ref="G99:J99" si="8">G100</f>
        <v>0.6</v>
      </c>
      <c r="H99" s="44"/>
      <c r="I99" s="44">
        <f t="shared" si="8"/>
        <v>0</v>
      </c>
      <c r="J99" s="44">
        <f t="shared" si="8"/>
        <v>0</v>
      </c>
    </row>
    <row r="100" spans="1:10" ht="41.4" customHeight="1">
      <c r="A100" s="24" t="s">
        <v>572</v>
      </c>
      <c r="B100" s="38" t="s">
        <v>570</v>
      </c>
      <c r="C100" s="26">
        <v>0</v>
      </c>
      <c r="D100" s="26">
        <v>0</v>
      </c>
      <c r="E100" s="66">
        <f t="shared" si="4"/>
        <v>0</v>
      </c>
      <c r="F100" s="26">
        <v>0.6</v>
      </c>
      <c r="G100" s="66">
        <f t="shared" si="5"/>
        <v>0.6</v>
      </c>
      <c r="H100" s="26"/>
      <c r="I100" s="26"/>
      <c r="J100" s="26"/>
    </row>
    <row r="101" spans="1:10" s="35" customFormat="1" ht="30" customHeight="1">
      <c r="A101" s="14" t="s">
        <v>169</v>
      </c>
      <c r="B101" s="15" t="s">
        <v>170</v>
      </c>
      <c r="C101" s="16">
        <f>C104+C105+C107+C103+C102</f>
        <v>50.8</v>
      </c>
      <c r="D101" s="16">
        <f>D104+D105+D107+D103+D102</f>
        <v>50.8</v>
      </c>
      <c r="E101" s="66">
        <f t="shared" si="4"/>
        <v>0</v>
      </c>
      <c r="F101" s="16">
        <f>F104+F105+F107+F103+F102</f>
        <v>82.8</v>
      </c>
      <c r="G101" s="66">
        <f t="shared" si="5"/>
        <v>32</v>
      </c>
      <c r="H101" s="16">
        <f t="shared" si="6"/>
        <v>162.99212598425197</v>
      </c>
      <c r="I101" s="16">
        <f>I104+I106+I107+I103+I102</f>
        <v>0</v>
      </c>
      <c r="J101" s="16">
        <f>J104+J106+J107+J103+J102</f>
        <v>277.60000000000002</v>
      </c>
    </row>
    <row r="102" spans="1:10" ht="52" hidden="1">
      <c r="A102" s="24" t="s">
        <v>171</v>
      </c>
      <c r="B102" s="25" t="s">
        <v>172</v>
      </c>
      <c r="C102" s="27"/>
      <c r="D102" s="27"/>
      <c r="E102" s="66">
        <f t="shared" si="4"/>
        <v>0</v>
      </c>
      <c r="F102" s="27"/>
      <c r="G102" s="66">
        <f t="shared" si="5"/>
        <v>0</v>
      </c>
      <c r="H102" s="27" t="e">
        <f t="shared" si="6"/>
        <v>#DIV/0!</v>
      </c>
      <c r="I102" s="27"/>
      <c r="J102" s="27"/>
    </row>
    <row r="103" spans="1:10" ht="65" hidden="1">
      <c r="A103" s="24" t="s">
        <v>173</v>
      </c>
      <c r="B103" s="25" t="s">
        <v>174</v>
      </c>
      <c r="C103" s="27">
        <v>0</v>
      </c>
      <c r="D103" s="27">
        <v>0</v>
      </c>
      <c r="E103" s="66">
        <f t="shared" si="4"/>
        <v>0</v>
      </c>
      <c r="F103" s="27">
        <v>0</v>
      </c>
      <c r="G103" s="66">
        <f t="shared" si="5"/>
        <v>0</v>
      </c>
      <c r="H103" s="27"/>
      <c r="I103" s="27">
        <v>0</v>
      </c>
      <c r="J103" s="27">
        <v>0</v>
      </c>
    </row>
    <row r="104" spans="1:10" ht="39" hidden="1">
      <c r="A104" s="24" t="s">
        <v>175</v>
      </c>
      <c r="B104" s="25" t="s">
        <v>176</v>
      </c>
      <c r="C104" s="26">
        <v>0</v>
      </c>
      <c r="D104" s="26">
        <v>0</v>
      </c>
      <c r="E104" s="66">
        <f t="shared" si="4"/>
        <v>0</v>
      </c>
      <c r="F104" s="26">
        <v>0</v>
      </c>
      <c r="G104" s="66">
        <f t="shared" si="5"/>
        <v>0</v>
      </c>
      <c r="H104" s="26" t="e">
        <f t="shared" si="6"/>
        <v>#DIV/0!</v>
      </c>
      <c r="I104" s="26">
        <v>0</v>
      </c>
      <c r="J104" s="26">
        <v>0</v>
      </c>
    </row>
    <row r="105" spans="1:10" ht="18" customHeight="1">
      <c r="A105" s="21" t="s">
        <v>449</v>
      </c>
      <c r="B105" s="22" t="s">
        <v>448</v>
      </c>
      <c r="C105" s="23">
        <f>C106</f>
        <v>10</v>
      </c>
      <c r="D105" s="23">
        <f t="shared" ref="D105:F105" si="9">D106</f>
        <v>10</v>
      </c>
      <c r="E105" s="66">
        <f t="shared" si="4"/>
        <v>0</v>
      </c>
      <c r="F105" s="23">
        <f t="shared" si="9"/>
        <v>30</v>
      </c>
      <c r="G105" s="66">
        <f t="shared" si="5"/>
        <v>20</v>
      </c>
      <c r="H105" s="23">
        <f t="shared" si="6"/>
        <v>300</v>
      </c>
      <c r="I105" s="23"/>
      <c r="J105" s="23">
        <f t="shared" ref="J105" si="10">J106</f>
        <v>140</v>
      </c>
    </row>
    <row r="106" spans="1:10" ht="44.4" customHeight="1">
      <c r="A106" s="24" t="s">
        <v>177</v>
      </c>
      <c r="B106" s="25" t="s">
        <v>178</v>
      </c>
      <c r="C106" s="26">
        <v>10</v>
      </c>
      <c r="D106" s="26">
        <v>10</v>
      </c>
      <c r="E106" s="66">
        <f t="shared" si="4"/>
        <v>0</v>
      </c>
      <c r="F106" s="26">
        <v>30</v>
      </c>
      <c r="G106" s="66">
        <f t="shared" si="5"/>
        <v>20</v>
      </c>
      <c r="H106" s="26">
        <f t="shared" si="6"/>
        <v>300</v>
      </c>
      <c r="I106" s="26"/>
      <c r="J106" s="26">
        <v>140</v>
      </c>
    </row>
    <row r="107" spans="1:10" s="28" customFormat="1" ht="39">
      <c r="A107" s="39" t="s">
        <v>179</v>
      </c>
      <c r="B107" s="40" t="s">
        <v>180</v>
      </c>
      <c r="C107" s="27">
        <f>C108</f>
        <v>40.799999999999997</v>
      </c>
      <c r="D107" s="27">
        <f>D108</f>
        <v>40.799999999999997</v>
      </c>
      <c r="E107" s="66">
        <f t="shared" si="4"/>
        <v>0</v>
      </c>
      <c r="F107" s="27">
        <f>F108</f>
        <v>52.8</v>
      </c>
      <c r="G107" s="66">
        <f t="shared" si="5"/>
        <v>12</v>
      </c>
      <c r="H107" s="27">
        <f t="shared" si="6"/>
        <v>129.41176470588235</v>
      </c>
      <c r="I107" s="27">
        <f>I108</f>
        <v>0</v>
      </c>
      <c r="J107" s="27">
        <f>J108</f>
        <v>137.6</v>
      </c>
    </row>
    <row r="108" spans="1:10" ht="69.650000000000006" customHeight="1">
      <c r="A108" s="24" t="s">
        <v>181</v>
      </c>
      <c r="B108" s="25" t="s">
        <v>182</v>
      </c>
      <c r="C108" s="26">
        <v>40.799999999999997</v>
      </c>
      <c r="D108" s="26">
        <v>40.799999999999997</v>
      </c>
      <c r="E108" s="66">
        <f t="shared" si="4"/>
        <v>0</v>
      </c>
      <c r="F108" s="26">
        <v>52.8</v>
      </c>
      <c r="G108" s="66">
        <f t="shared" si="5"/>
        <v>12</v>
      </c>
      <c r="H108" s="26">
        <f t="shared" si="6"/>
        <v>129.41176470588235</v>
      </c>
      <c r="I108" s="26"/>
      <c r="J108" s="26">
        <v>137.6</v>
      </c>
    </row>
    <row r="109" spans="1:10" ht="26" hidden="1">
      <c r="A109" s="14" t="s">
        <v>183</v>
      </c>
      <c r="B109" s="19" t="s">
        <v>184</v>
      </c>
      <c r="C109" s="16">
        <f>C110+C112+C116</f>
        <v>0</v>
      </c>
      <c r="D109" s="16">
        <f>D110+D112+D116</f>
        <v>0</v>
      </c>
      <c r="E109" s="66">
        <f t="shared" si="4"/>
        <v>0</v>
      </c>
      <c r="F109" s="16">
        <f>F110+F112+F116</f>
        <v>0</v>
      </c>
      <c r="G109" s="66">
        <f t="shared" si="5"/>
        <v>0</v>
      </c>
      <c r="H109" s="16" t="e">
        <f t="shared" si="6"/>
        <v>#DIV/0!</v>
      </c>
      <c r="I109" s="16">
        <f>I110+I112+I116</f>
        <v>0</v>
      </c>
      <c r="J109" s="16">
        <f>J110+J112+J116</f>
        <v>0</v>
      </c>
    </row>
    <row r="110" spans="1:10" s="32" customFormat="1" ht="26" hidden="1">
      <c r="A110" s="21" t="s">
        <v>185</v>
      </c>
      <c r="B110" s="22" t="s">
        <v>186</v>
      </c>
      <c r="C110" s="23"/>
      <c r="D110" s="23"/>
      <c r="E110" s="66">
        <f t="shared" si="4"/>
        <v>0</v>
      </c>
      <c r="F110" s="23"/>
      <c r="G110" s="66">
        <f t="shared" si="5"/>
        <v>0</v>
      </c>
      <c r="H110" s="23" t="e">
        <f t="shared" si="6"/>
        <v>#DIV/0!</v>
      </c>
      <c r="I110" s="23"/>
      <c r="J110" s="23"/>
    </row>
    <row r="111" spans="1:10" ht="26" hidden="1">
      <c r="A111" s="21" t="s">
        <v>187</v>
      </c>
      <c r="B111" s="30" t="s">
        <v>188</v>
      </c>
      <c r="C111" s="23"/>
      <c r="D111" s="23"/>
      <c r="E111" s="66">
        <f t="shared" si="4"/>
        <v>0</v>
      </c>
      <c r="F111" s="23"/>
      <c r="G111" s="66">
        <f t="shared" si="5"/>
        <v>0</v>
      </c>
      <c r="H111" s="23" t="e">
        <f t="shared" si="6"/>
        <v>#DIV/0!</v>
      </c>
      <c r="I111" s="23"/>
      <c r="J111" s="23"/>
    </row>
    <row r="112" spans="1:10" ht="13" hidden="1">
      <c r="A112" s="39" t="s">
        <v>189</v>
      </c>
      <c r="B112" s="40" t="s">
        <v>190</v>
      </c>
      <c r="C112" s="27">
        <f>C113+C114</f>
        <v>0</v>
      </c>
      <c r="D112" s="27">
        <f>D113+D114</f>
        <v>0</v>
      </c>
      <c r="E112" s="66">
        <f t="shared" si="4"/>
        <v>0</v>
      </c>
      <c r="F112" s="27">
        <f>F113+F114</f>
        <v>0</v>
      </c>
      <c r="G112" s="66">
        <f t="shared" si="5"/>
        <v>0</v>
      </c>
      <c r="H112" s="27" t="e">
        <f t="shared" si="6"/>
        <v>#DIV/0!</v>
      </c>
      <c r="I112" s="27">
        <f>I113+I114</f>
        <v>0</v>
      </c>
      <c r="J112" s="27">
        <f>J113+J114</f>
        <v>0</v>
      </c>
    </row>
    <row r="113" spans="1:10" ht="13" hidden="1">
      <c r="A113" s="24" t="s">
        <v>191</v>
      </c>
      <c r="B113" s="25" t="s">
        <v>192</v>
      </c>
      <c r="C113" s="26"/>
      <c r="D113" s="26"/>
      <c r="E113" s="66">
        <f t="shared" si="4"/>
        <v>0</v>
      </c>
      <c r="F113" s="26"/>
      <c r="G113" s="66">
        <f t="shared" si="5"/>
        <v>0</v>
      </c>
      <c r="H113" s="26" t="e">
        <f t="shared" si="6"/>
        <v>#DIV/0!</v>
      </c>
      <c r="I113" s="26"/>
      <c r="J113" s="26"/>
    </row>
    <row r="114" spans="1:10" ht="26" hidden="1">
      <c r="A114" s="24" t="s">
        <v>193</v>
      </c>
      <c r="B114" s="25" t="s">
        <v>194</v>
      </c>
      <c r="C114" s="26">
        <f>C115</f>
        <v>0</v>
      </c>
      <c r="D114" s="26">
        <f>D115</f>
        <v>0</v>
      </c>
      <c r="E114" s="66">
        <f t="shared" si="4"/>
        <v>0</v>
      </c>
      <c r="F114" s="26">
        <f>F115</f>
        <v>0</v>
      </c>
      <c r="G114" s="66">
        <f t="shared" si="5"/>
        <v>0</v>
      </c>
      <c r="H114" s="26" t="e">
        <f t="shared" si="6"/>
        <v>#DIV/0!</v>
      </c>
      <c r="I114" s="26">
        <f>I115</f>
        <v>0</v>
      </c>
      <c r="J114" s="26">
        <f>J115</f>
        <v>0</v>
      </c>
    </row>
    <row r="115" spans="1:10" ht="39" hidden="1">
      <c r="A115" s="24" t="s">
        <v>195</v>
      </c>
      <c r="B115" s="25" t="s">
        <v>196</v>
      </c>
      <c r="C115" s="26">
        <v>0</v>
      </c>
      <c r="D115" s="26">
        <v>0</v>
      </c>
      <c r="E115" s="66">
        <f t="shared" si="4"/>
        <v>0</v>
      </c>
      <c r="F115" s="26">
        <v>0</v>
      </c>
      <c r="G115" s="66">
        <f t="shared" si="5"/>
        <v>0</v>
      </c>
      <c r="H115" s="26" t="e">
        <f t="shared" si="6"/>
        <v>#DIV/0!</v>
      </c>
      <c r="I115" s="26">
        <v>0</v>
      </c>
      <c r="J115" s="26">
        <v>0</v>
      </c>
    </row>
    <row r="116" spans="1:10" ht="13" hidden="1">
      <c r="A116" s="39" t="s">
        <v>197</v>
      </c>
      <c r="B116" s="40" t="s">
        <v>198</v>
      </c>
      <c r="C116" s="27">
        <f>C117+C119+C121</f>
        <v>0</v>
      </c>
      <c r="D116" s="27">
        <f>D117+D119+D121</f>
        <v>0</v>
      </c>
      <c r="E116" s="66">
        <f t="shared" si="4"/>
        <v>0</v>
      </c>
      <c r="F116" s="27">
        <f>F117+F119+F121</f>
        <v>0</v>
      </c>
      <c r="G116" s="66">
        <f t="shared" si="5"/>
        <v>0</v>
      </c>
      <c r="H116" s="27" t="e">
        <f t="shared" si="6"/>
        <v>#DIV/0!</v>
      </c>
      <c r="I116" s="27">
        <f>I117+I119+I121</f>
        <v>0</v>
      </c>
      <c r="J116" s="27">
        <f>J117+J119+J121</f>
        <v>0</v>
      </c>
    </row>
    <row r="117" spans="1:10" ht="13" hidden="1">
      <c r="A117" s="24" t="s">
        <v>199</v>
      </c>
      <c r="B117" s="25" t="s">
        <v>200</v>
      </c>
      <c r="C117" s="26">
        <f>C118</f>
        <v>0</v>
      </c>
      <c r="D117" s="26">
        <f>D118</f>
        <v>0</v>
      </c>
      <c r="E117" s="66">
        <f t="shared" si="4"/>
        <v>0</v>
      </c>
      <c r="F117" s="26">
        <f>F118</f>
        <v>0</v>
      </c>
      <c r="G117" s="66">
        <f t="shared" si="5"/>
        <v>0</v>
      </c>
      <c r="H117" s="26" t="e">
        <f t="shared" si="6"/>
        <v>#DIV/0!</v>
      </c>
      <c r="I117" s="26">
        <f>I118</f>
        <v>0</v>
      </c>
      <c r="J117" s="26">
        <f>J118</f>
        <v>0</v>
      </c>
    </row>
    <row r="118" spans="1:10" ht="13" hidden="1">
      <c r="A118" s="24" t="s">
        <v>201</v>
      </c>
      <c r="B118" s="25" t="s">
        <v>202</v>
      </c>
      <c r="C118" s="26">
        <v>0</v>
      </c>
      <c r="D118" s="26">
        <v>0</v>
      </c>
      <c r="E118" s="66">
        <f t="shared" si="4"/>
        <v>0</v>
      </c>
      <c r="F118" s="26">
        <v>0</v>
      </c>
      <c r="G118" s="66">
        <f t="shared" si="5"/>
        <v>0</v>
      </c>
      <c r="H118" s="26" t="e">
        <f t="shared" si="6"/>
        <v>#DIV/0!</v>
      </c>
      <c r="I118" s="26">
        <v>0</v>
      </c>
      <c r="J118" s="26">
        <v>0</v>
      </c>
    </row>
    <row r="119" spans="1:10" ht="26" hidden="1">
      <c r="A119" s="24" t="s">
        <v>203</v>
      </c>
      <c r="B119" s="25" t="s">
        <v>204</v>
      </c>
      <c r="C119" s="26">
        <f>C120</f>
        <v>0</v>
      </c>
      <c r="D119" s="26">
        <f>D120</f>
        <v>0</v>
      </c>
      <c r="E119" s="66">
        <f t="shared" si="4"/>
        <v>0</v>
      </c>
      <c r="F119" s="26">
        <f>F120</f>
        <v>0</v>
      </c>
      <c r="G119" s="66">
        <f t="shared" si="5"/>
        <v>0</v>
      </c>
      <c r="H119" s="26" t="e">
        <f t="shared" si="6"/>
        <v>#DIV/0!</v>
      </c>
      <c r="I119" s="26">
        <f>I120</f>
        <v>0</v>
      </c>
      <c r="J119" s="26">
        <f>J120</f>
        <v>0</v>
      </c>
    </row>
    <row r="120" spans="1:10" ht="39" hidden="1">
      <c r="A120" s="24" t="s">
        <v>205</v>
      </c>
      <c r="B120" s="25" t="s">
        <v>206</v>
      </c>
      <c r="C120" s="26">
        <v>0</v>
      </c>
      <c r="D120" s="26">
        <v>0</v>
      </c>
      <c r="E120" s="66">
        <f t="shared" si="4"/>
        <v>0</v>
      </c>
      <c r="F120" s="26">
        <v>0</v>
      </c>
      <c r="G120" s="66">
        <f t="shared" si="5"/>
        <v>0</v>
      </c>
      <c r="H120" s="26" t="e">
        <f t="shared" si="6"/>
        <v>#DIV/0!</v>
      </c>
      <c r="I120" s="26">
        <v>0</v>
      </c>
      <c r="J120" s="26">
        <v>0</v>
      </c>
    </row>
    <row r="121" spans="1:10" ht="13" hidden="1">
      <c r="A121" s="24" t="s">
        <v>207</v>
      </c>
      <c r="B121" s="25" t="s">
        <v>208</v>
      </c>
      <c r="C121" s="26">
        <f>C122</f>
        <v>0</v>
      </c>
      <c r="D121" s="26">
        <f>D122</f>
        <v>0</v>
      </c>
      <c r="E121" s="66">
        <f t="shared" si="4"/>
        <v>0</v>
      </c>
      <c r="F121" s="26">
        <f>F122</f>
        <v>0</v>
      </c>
      <c r="G121" s="66">
        <f t="shared" si="5"/>
        <v>0</v>
      </c>
      <c r="H121" s="26" t="e">
        <f t="shared" si="6"/>
        <v>#DIV/0!</v>
      </c>
      <c r="I121" s="26">
        <f>I122</f>
        <v>0</v>
      </c>
      <c r="J121" s="26">
        <f>J122</f>
        <v>0</v>
      </c>
    </row>
    <row r="122" spans="1:10" ht="13" hidden="1">
      <c r="A122" s="24" t="s">
        <v>209</v>
      </c>
      <c r="B122" s="25" t="s">
        <v>210</v>
      </c>
      <c r="C122" s="26">
        <v>0</v>
      </c>
      <c r="D122" s="26">
        <v>0</v>
      </c>
      <c r="E122" s="66">
        <f t="shared" si="4"/>
        <v>0</v>
      </c>
      <c r="F122" s="26">
        <v>0</v>
      </c>
      <c r="G122" s="66">
        <f t="shared" si="5"/>
        <v>0</v>
      </c>
      <c r="H122" s="26" t="e">
        <f t="shared" si="6"/>
        <v>#DIV/0!</v>
      </c>
      <c r="I122" s="26">
        <v>0</v>
      </c>
      <c r="J122" s="26">
        <v>0</v>
      </c>
    </row>
    <row r="123" spans="1:10" ht="26">
      <c r="A123" s="14" t="s">
        <v>211</v>
      </c>
      <c r="B123" s="19" t="s">
        <v>212</v>
      </c>
      <c r="C123" s="16">
        <f>C126+C128+C142+C145+C147+C124+C137</f>
        <v>59721.7</v>
      </c>
      <c r="D123" s="16">
        <f>D126+D128+D142+D145+D147+D124+D137</f>
        <v>59721.7</v>
      </c>
      <c r="E123" s="66">
        <f t="shared" si="4"/>
        <v>0</v>
      </c>
      <c r="F123" s="16">
        <f>F126+F128+F142+F145+F147+F124+F137</f>
        <v>54808.600000000006</v>
      </c>
      <c r="G123" s="66">
        <f t="shared" si="5"/>
        <v>-4913.0999999999913</v>
      </c>
      <c r="H123" s="16">
        <f t="shared" si="6"/>
        <v>91.773342018060461</v>
      </c>
      <c r="I123" s="16">
        <f>I126+I128+I142+I145+I147+I124</f>
        <v>0</v>
      </c>
      <c r="J123" s="16">
        <f>J126+J128+J142+J145+J147+J124+J137</f>
        <v>268305.10000000003</v>
      </c>
    </row>
    <row r="124" spans="1:10" ht="52" hidden="1">
      <c r="A124" s="33" t="s">
        <v>213</v>
      </c>
      <c r="B124" s="34" t="s">
        <v>214</v>
      </c>
      <c r="C124" s="16">
        <f>C125</f>
        <v>0</v>
      </c>
      <c r="D124" s="16">
        <f>D125</f>
        <v>0</v>
      </c>
      <c r="E124" s="66">
        <f t="shared" si="4"/>
        <v>0</v>
      </c>
      <c r="F124" s="16">
        <f>F125</f>
        <v>0</v>
      </c>
      <c r="G124" s="66">
        <f t="shared" si="5"/>
        <v>0</v>
      </c>
      <c r="H124" s="16"/>
      <c r="I124" s="16">
        <f>I125</f>
        <v>0</v>
      </c>
      <c r="J124" s="16">
        <f>J125</f>
        <v>0</v>
      </c>
    </row>
    <row r="125" spans="1:10" s="32" customFormat="1" ht="39" hidden="1">
      <c r="A125" s="37" t="s">
        <v>215</v>
      </c>
      <c r="B125" s="45" t="s">
        <v>216</v>
      </c>
      <c r="C125" s="26">
        <v>0</v>
      </c>
      <c r="D125" s="26">
        <v>0</v>
      </c>
      <c r="E125" s="66">
        <f t="shared" si="4"/>
        <v>0</v>
      </c>
      <c r="F125" s="26">
        <v>0</v>
      </c>
      <c r="G125" s="66">
        <f t="shared" si="5"/>
        <v>0</v>
      </c>
      <c r="H125" s="26"/>
      <c r="I125" s="26"/>
      <c r="J125" s="26">
        <v>0</v>
      </c>
    </row>
    <row r="126" spans="1:10" ht="13" hidden="1">
      <c r="A126" s="14" t="s">
        <v>217</v>
      </c>
      <c r="B126" s="15" t="s">
        <v>218</v>
      </c>
      <c r="C126" s="16">
        <f>C127</f>
        <v>0</v>
      </c>
      <c r="D126" s="16">
        <f>D127</f>
        <v>0</v>
      </c>
      <c r="E126" s="66">
        <f t="shared" si="4"/>
        <v>0</v>
      </c>
      <c r="F126" s="16">
        <f>F127</f>
        <v>0</v>
      </c>
      <c r="G126" s="66">
        <f t="shared" si="5"/>
        <v>0</v>
      </c>
      <c r="H126" s="16"/>
      <c r="I126" s="16">
        <f>I127</f>
        <v>0</v>
      </c>
      <c r="J126" s="16">
        <f>J127</f>
        <v>0</v>
      </c>
    </row>
    <row r="127" spans="1:10" ht="26" hidden="1">
      <c r="A127" s="24" t="s">
        <v>219</v>
      </c>
      <c r="B127" s="25" t="s">
        <v>220</v>
      </c>
      <c r="C127" s="26">
        <v>0</v>
      </c>
      <c r="D127" s="26">
        <v>0</v>
      </c>
      <c r="E127" s="66">
        <f t="shared" si="4"/>
        <v>0</v>
      </c>
      <c r="F127" s="26"/>
      <c r="G127" s="66">
        <f t="shared" si="5"/>
        <v>0</v>
      </c>
      <c r="H127" s="26"/>
      <c r="I127" s="26"/>
      <c r="J127" s="26">
        <v>0</v>
      </c>
    </row>
    <row r="128" spans="1:10" ht="57" customHeight="1">
      <c r="A128" s="14" t="s">
        <v>221</v>
      </c>
      <c r="B128" s="15" t="s">
        <v>222</v>
      </c>
      <c r="C128" s="16">
        <f>C129+C131+C133+C135</f>
        <v>53804.6</v>
      </c>
      <c r="D128" s="16">
        <f>D129+D131+D133+D135</f>
        <v>53804.6</v>
      </c>
      <c r="E128" s="66">
        <f t="shared" si="4"/>
        <v>0</v>
      </c>
      <c r="F128" s="16">
        <f>F129+F131+F133+F135</f>
        <v>47775.100000000006</v>
      </c>
      <c r="G128" s="66">
        <f t="shared" si="5"/>
        <v>-6029.4999999999927</v>
      </c>
      <c r="H128" s="16">
        <f t="shared" si="6"/>
        <v>88.793709088070543</v>
      </c>
      <c r="I128" s="16">
        <f>I129+I131+I133+I135</f>
        <v>0</v>
      </c>
      <c r="J128" s="16">
        <f>J129+J131+J133+J135</f>
        <v>231503.50000000003</v>
      </c>
    </row>
    <row r="129" spans="1:10" ht="44" customHeight="1">
      <c r="A129" s="39" t="s">
        <v>223</v>
      </c>
      <c r="B129" s="40" t="s">
        <v>224</v>
      </c>
      <c r="C129" s="27">
        <f>C130</f>
        <v>43608.2</v>
      </c>
      <c r="D129" s="27">
        <f>D130</f>
        <v>43608.2</v>
      </c>
      <c r="E129" s="66">
        <f t="shared" si="4"/>
        <v>0</v>
      </c>
      <c r="F129" s="27">
        <f>F130</f>
        <v>38426.9</v>
      </c>
      <c r="G129" s="66">
        <f t="shared" si="5"/>
        <v>-5181.2999999999956</v>
      </c>
      <c r="H129" s="27">
        <f t="shared" si="6"/>
        <v>88.118518994134149</v>
      </c>
      <c r="I129" s="27">
        <f>I130</f>
        <v>0</v>
      </c>
      <c r="J129" s="27">
        <f>J130</f>
        <v>190720.7</v>
      </c>
    </row>
    <row r="130" spans="1:10" ht="55.25" customHeight="1">
      <c r="A130" s="24" t="s">
        <v>225</v>
      </c>
      <c r="B130" s="25" t="s">
        <v>226</v>
      </c>
      <c r="C130" s="31">
        <v>43608.2</v>
      </c>
      <c r="D130" s="31">
        <v>43608.2</v>
      </c>
      <c r="E130" s="66">
        <f t="shared" si="4"/>
        <v>0</v>
      </c>
      <c r="F130" s="31">
        <v>38426.9</v>
      </c>
      <c r="G130" s="66">
        <f t="shared" si="5"/>
        <v>-5181.2999999999956</v>
      </c>
      <c r="H130" s="31">
        <f t="shared" si="6"/>
        <v>88.118518994134149</v>
      </c>
      <c r="I130" s="31"/>
      <c r="J130" s="31">
        <v>190720.7</v>
      </c>
    </row>
    <row r="131" spans="1:10" ht="55.25" customHeight="1">
      <c r="A131" s="21" t="s">
        <v>227</v>
      </c>
      <c r="B131" s="22" t="s">
        <v>228</v>
      </c>
      <c r="C131" s="27">
        <f>C132</f>
        <v>1749.4</v>
      </c>
      <c r="D131" s="27">
        <f>D132</f>
        <v>1749.4</v>
      </c>
      <c r="E131" s="66">
        <f t="shared" si="4"/>
        <v>0</v>
      </c>
      <c r="F131" s="27">
        <f>F132</f>
        <v>1150.8</v>
      </c>
      <c r="G131" s="66">
        <f t="shared" si="5"/>
        <v>-598.60000000000014</v>
      </c>
      <c r="H131" s="27">
        <f t="shared" si="6"/>
        <v>65.782554018520628</v>
      </c>
      <c r="I131" s="27">
        <f>I132</f>
        <v>0</v>
      </c>
      <c r="J131" s="27">
        <f>J132</f>
        <v>7234.6</v>
      </c>
    </row>
    <row r="132" spans="1:10" ht="55.25" customHeight="1">
      <c r="A132" s="24" t="s">
        <v>229</v>
      </c>
      <c r="B132" s="25" t="s">
        <v>230</v>
      </c>
      <c r="C132" s="26">
        <v>1749.4</v>
      </c>
      <c r="D132" s="26">
        <v>1749.4</v>
      </c>
      <c r="E132" s="66">
        <f t="shared" si="4"/>
        <v>0</v>
      </c>
      <c r="F132" s="26">
        <v>1150.8</v>
      </c>
      <c r="G132" s="66">
        <f t="shared" si="5"/>
        <v>-598.60000000000014</v>
      </c>
      <c r="H132" s="26">
        <f t="shared" si="6"/>
        <v>65.782554018520628</v>
      </c>
      <c r="I132" s="26"/>
      <c r="J132" s="26">
        <v>7234.6</v>
      </c>
    </row>
    <row r="133" spans="1:10" ht="52">
      <c r="A133" s="39" t="s">
        <v>231</v>
      </c>
      <c r="B133" s="40" t="s">
        <v>232</v>
      </c>
      <c r="C133" s="27">
        <f>C134</f>
        <v>747</v>
      </c>
      <c r="D133" s="27">
        <f>D134</f>
        <v>747</v>
      </c>
      <c r="E133" s="66">
        <f t="shared" si="4"/>
        <v>0</v>
      </c>
      <c r="F133" s="27">
        <f>F134</f>
        <v>742.6</v>
      </c>
      <c r="G133" s="66">
        <f t="shared" si="5"/>
        <v>-4.3999999999999773</v>
      </c>
      <c r="H133" s="27">
        <f t="shared" si="6"/>
        <v>99.41097724230255</v>
      </c>
      <c r="I133" s="27">
        <f>I134</f>
        <v>0</v>
      </c>
      <c r="J133" s="27">
        <f>J134</f>
        <v>3021</v>
      </c>
    </row>
    <row r="134" spans="1:10" ht="39">
      <c r="A134" s="24" t="s">
        <v>233</v>
      </c>
      <c r="B134" s="25" t="s">
        <v>234</v>
      </c>
      <c r="C134" s="26">
        <v>747</v>
      </c>
      <c r="D134" s="26">
        <v>747</v>
      </c>
      <c r="E134" s="66">
        <f t="shared" si="4"/>
        <v>0</v>
      </c>
      <c r="F134" s="26">
        <v>742.6</v>
      </c>
      <c r="G134" s="66">
        <f t="shared" si="5"/>
        <v>-4.3999999999999773</v>
      </c>
      <c r="H134" s="26">
        <f t="shared" si="6"/>
        <v>99.41097724230255</v>
      </c>
      <c r="I134" s="26"/>
      <c r="J134" s="26">
        <v>3021</v>
      </c>
    </row>
    <row r="135" spans="1:10" ht="29.4" customHeight="1">
      <c r="A135" s="39" t="s">
        <v>235</v>
      </c>
      <c r="B135" s="40" t="s">
        <v>236</v>
      </c>
      <c r="C135" s="23">
        <f>C136</f>
        <v>7700</v>
      </c>
      <c r="D135" s="23">
        <f>D136</f>
        <v>7700</v>
      </c>
      <c r="E135" s="66">
        <f t="shared" si="4"/>
        <v>0</v>
      </c>
      <c r="F135" s="23">
        <f>F136</f>
        <v>7454.8</v>
      </c>
      <c r="G135" s="66">
        <f t="shared" si="5"/>
        <v>-245.19999999999982</v>
      </c>
      <c r="H135" s="23">
        <f t="shared" si="6"/>
        <v>96.815584415584425</v>
      </c>
      <c r="I135" s="23"/>
      <c r="J135" s="23">
        <f>J136</f>
        <v>30527.200000000001</v>
      </c>
    </row>
    <row r="136" spans="1:10" ht="26">
      <c r="A136" s="24" t="s">
        <v>237</v>
      </c>
      <c r="B136" s="25" t="s">
        <v>238</v>
      </c>
      <c r="C136" s="26">
        <v>7700</v>
      </c>
      <c r="D136" s="26">
        <v>7700</v>
      </c>
      <c r="E136" s="66">
        <f t="shared" si="4"/>
        <v>0</v>
      </c>
      <c r="F136" s="26">
        <v>7454.8</v>
      </c>
      <c r="G136" s="66">
        <f t="shared" si="5"/>
        <v>-245.19999999999982</v>
      </c>
      <c r="H136" s="26">
        <f t="shared" si="6"/>
        <v>96.815584415584425</v>
      </c>
      <c r="I136" s="26"/>
      <c r="J136" s="26">
        <v>30527.200000000001</v>
      </c>
    </row>
    <row r="137" spans="1:10" s="35" customFormat="1" ht="32" customHeight="1">
      <c r="A137" s="14" t="s">
        <v>239</v>
      </c>
      <c r="B137" s="15" t="s">
        <v>240</v>
      </c>
      <c r="C137" s="16">
        <f>C138+C140</f>
        <v>1814.4</v>
      </c>
      <c r="D137" s="16">
        <f>D138+D140</f>
        <v>1814.4</v>
      </c>
      <c r="E137" s="66">
        <f t="shared" si="4"/>
        <v>0</v>
      </c>
      <c r="F137" s="16">
        <f>F138+F140</f>
        <v>1722.3999999999999</v>
      </c>
      <c r="G137" s="66">
        <f t="shared" si="5"/>
        <v>-92.000000000000227</v>
      </c>
      <c r="H137" s="16">
        <f t="shared" si="6"/>
        <v>94.929453262786581</v>
      </c>
      <c r="I137" s="16"/>
      <c r="J137" s="16">
        <f>J138+J140</f>
        <v>7258.7</v>
      </c>
    </row>
    <row r="138" spans="1:10" s="28" customFormat="1" ht="31.25" customHeight="1">
      <c r="A138" s="39" t="s">
        <v>241</v>
      </c>
      <c r="B138" s="40" t="s">
        <v>242</v>
      </c>
      <c r="C138" s="27">
        <f>C139</f>
        <v>1740.9</v>
      </c>
      <c r="D138" s="27">
        <f>D139</f>
        <v>1740.9</v>
      </c>
      <c r="E138" s="66">
        <f t="shared" si="4"/>
        <v>0</v>
      </c>
      <c r="F138" s="27">
        <f>F139</f>
        <v>1694.6</v>
      </c>
      <c r="G138" s="66">
        <f t="shared" si="5"/>
        <v>-46.300000000000182</v>
      </c>
      <c r="H138" s="27">
        <f t="shared" si="6"/>
        <v>97.340456085932558</v>
      </c>
      <c r="I138" s="27"/>
      <c r="J138" s="27">
        <f>J139</f>
        <v>6963.8</v>
      </c>
    </row>
    <row r="139" spans="1:10" ht="68.400000000000006" customHeight="1">
      <c r="A139" s="24" t="s">
        <v>243</v>
      </c>
      <c r="B139" s="25" t="s">
        <v>244</v>
      </c>
      <c r="C139" s="26">
        <v>1740.9</v>
      </c>
      <c r="D139" s="26">
        <v>1740.9</v>
      </c>
      <c r="E139" s="66">
        <f t="shared" si="4"/>
        <v>0</v>
      </c>
      <c r="F139" s="26">
        <v>1694.6</v>
      </c>
      <c r="G139" s="66">
        <f t="shared" si="5"/>
        <v>-46.300000000000182</v>
      </c>
      <c r="H139" s="26">
        <f t="shared" si="6"/>
        <v>97.340456085932558</v>
      </c>
      <c r="I139" s="26"/>
      <c r="J139" s="26">
        <v>6963.8</v>
      </c>
    </row>
    <row r="140" spans="1:10" s="28" customFormat="1" ht="29" customHeight="1">
      <c r="A140" s="39" t="s">
        <v>245</v>
      </c>
      <c r="B140" s="40" t="s">
        <v>246</v>
      </c>
      <c r="C140" s="27">
        <f>C141</f>
        <v>73.5</v>
      </c>
      <c r="D140" s="27">
        <f>D141</f>
        <v>73.5</v>
      </c>
      <c r="E140" s="66">
        <f t="shared" si="4"/>
        <v>0</v>
      </c>
      <c r="F140" s="27">
        <f>F141</f>
        <v>27.8</v>
      </c>
      <c r="G140" s="66">
        <f t="shared" si="5"/>
        <v>-45.7</v>
      </c>
      <c r="H140" s="27">
        <f t="shared" si="6"/>
        <v>37.823129251700685</v>
      </c>
      <c r="I140" s="27"/>
      <c r="J140" s="27">
        <f>J141</f>
        <v>294.89999999999998</v>
      </c>
    </row>
    <row r="141" spans="1:10" ht="56" customHeight="1">
      <c r="A141" s="24" t="s">
        <v>247</v>
      </c>
      <c r="B141" s="25" t="s">
        <v>248</v>
      </c>
      <c r="C141" s="26">
        <v>73.5</v>
      </c>
      <c r="D141" s="26">
        <v>73.5</v>
      </c>
      <c r="E141" s="66">
        <f t="shared" si="4"/>
        <v>0</v>
      </c>
      <c r="F141" s="26">
        <v>27.8</v>
      </c>
      <c r="G141" s="66">
        <f t="shared" si="5"/>
        <v>-45.7</v>
      </c>
      <c r="H141" s="26">
        <f t="shared" si="6"/>
        <v>37.823129251700685</v>
      </c>
      <c r="I141" s="26"/>
      <c r="J141" s="26">
        <v>294.89999999999998</v>
      </c>
    </row>
    <row r="142" spans="1:10" ht="13">
      <c r="A142" s="46" t="s">
        <v>249</v>
      </c>
      <c r="B142" s="15" t="s">
        <v>250</v>
      </c>
      <c r="C142" s="16">
        <f>C143</f>
        <v>0</v>
      </c>
      <c r="D142" s="16">
        <f>D143</f>
        <v>0</v>
      </c>
      <c r="E142" s="66">
        <f t="shared" ref="E142:E205" si="11">D142-C142</f>
        <v>0</v>
      </c>
      <c r="F142" s="16">
        <f>F143</f>
        <v>0</v>
      </c>
      <c r="G142" s="66">
        <f t="shared" ref="G142:G205" si="12">F142-D142</f>
        <v>0</v>
      </c>
      <c r="H142" s="16"/>
      <c r="I142" s="16">
        <f>I143</f>
        <v>0</v>
      </c>
      <c r="J142" s="16">
        <f>J143</f>
        <v>10321.6</v>
      </c>
    </row>
    <row r="143" spans="1:10" ht="31.25" customHeight="1">
      <c r="A143" s="47" t="s">
        <v>251</v>
      </c>
      <c r="B143" s="40" t="s">
        <v>252</v>
      </c>
      <c r="C143" s="27">
        <f>C144</f>
        <v>0</v>
      </c>
      <c r="D143" s="27">
        <f>D144</f>
        <v>0</v>
      </c>
      <c r="E143" s="66">
        <f t="shared" si="11"/>
        <v>0</v>
      </c>
      <c r="F143" s="27">
        <f>F144</f>
        <v>0</v>
      </c>
      <c r="G143" s="66">
        <f t="shared" si="12"/>
        <v>0</v>
      </c>
      <c r="H143" s="27"/>
      <c r="I143" s="27">
        <f>I144</f>
        <v>0</v>
      </c>
      <c r="J143" s="27">
        <f>J144</f>
        <v>10321.6</v>
      </c>
    </row>
    <row r="144" spans="1:10" ht="39">
      <c r="A144" s="48" t="s">
        <v>253</v>
      </c>
      <c r="B144" s="25" t="s">
        <v>254</v>
      </c>
      <c r="C144" s="26">
        <v>0</v>
      </c>
      <c r="D144" s="26">
        <v>0</v>
      </c>
      <c r="E144" s="66">
        <f t="shared" si="11"/>
        <v>0</v>
      </c>
      <c r="F144" s="26">
        <v>0</v>
      </c>
      <c r="G144" s="66">
        <f t="shared" si="12"/>
        <v>0</v>
      </c>
      <c r="H144" s="26"/>
      <c r="I144" s="26"/>
      <c r="J144" s="26">
        <v>10321.6</v>
      </c>
    </row>
    <row r="145" spans="1:10" ht="52" hidden="1">
      <c r="A145" s="46" t="s">
        <v>255</v>
      </c>
      <c r="B145" s="43" t="s">
        <v>256</v>
      </c>
      <c r="C145" s="26">
        <f>C146</f>
        <v>0</v>
      </c>
      <c r="D145" s="26">
        <f>D146</f>
        <v>0</v>
      </c>
      <c r="E145" s="66">
        <f t="shared" si="11"/>
        <v>0</v>
      </c>
      <c r="F145" s="26">
        <f>F146</f>
        <v>0</v>
      </c>
      <c r="G145" s="66">
        <f t="shared" si="12"/>
        <v>0</v>
      </c>
      <c r="H145" s="26" t="e">
        <f t="shared" si="6"/>
        <v>#DIV/0!</v>
      </c>
      <c r="I145" s="26">
        <f>I146</f>
        <v>0</v>
      </c>
      <c r="J145" s="26">
        <f>J146</f>
        <v>0</v>
      </c>
    </row>
    <row r="146" spans="1:10" ht="52" hidden="1">
      <c r="A146" s="49" t="s">
        <v>257</v>
      </c>
      <c r="B146" s="25" t="s">
        <v>258</v>
      </c>
      <c r="C146" s="26">
        <v>0</v>
      </c>
      <c r="D146" s="26">
        <v>0</v>
      </c>
      <c r="E146" s="66">
        <f t="shared" si="11"/>
        <v>0</v>
      </c>
      <c r="F146" s="26">
        <v>0</v>
      </c>
      <c r="G146" s="66">
        <f t="shared" si="12"/>
        <v>0</v>
      </c>
      <c r="H146" s="26" t="e">
        <f t="shared" si="6"/>
        <v>#DIV/0!</v>
      </c>
      <c r="I146" s="26">
        <v>0</v>
      </c>
      <c r="J146" s="26">
        <v>0</v>
      </c>
    </row>
    <row r="147" spans="1:10" ht="52">
      <c r="A147" s="14" t="s">
        <v>259</v>
      </c>
      <c r="B147" s="43" t="s">
        <v>260</v>
      </c>
      <c r="C147" s="16">
        <f>C150+C148</f>
        <v>4102.7</v>
      </c>
      <c r="D147" s="16">
        <f>D150+D148</f>
        <v>4102.7</v>
      </c>
      <c r="E147" s="66">
        <f t="shared" si="11"/>
        <v>0</v>
      </c>
      <c r="F147" s="16">
        <f>F150+F148</f>
        <v>5311.1</v>
      </c>
      <c r="G147" s="66">
        <f t="shared" si="12"/>
        <v>1208.4000000000005</v>
      </c>
      <c r="H147" s="16">
        <f t="shared" si="6"/>
        <v>129.45377434372486</v>
      </c>
      <c r="I147" s="16">
        <f>I150+I148</f>
        <v>0</v>
      </c>
      <c r="J147" s="16">
        <f>J150+J148</f>
        <v>19221.3</v>
      </c>
    </row>
    <row r="148" spans="1:10" ht="26" hidden="1">
      <c r="A148" s="39" t="s">
        <v>261</v>
      </c>
      <c r="B148" s="22" t="s">
        <v>262</v>
      </c>
      <c r="C148" s="27">
        <f>C149</f>
        <v>0</v>
      </c>
      <c r="D148" s="27">
        <f>D149</f>
        <v>0</v>
      </c>
      <c r="E148" s="66">
        <f t="shared" si="11"/>
        <v>0</v>
      </c>
      <c r="F148" s="27">
        <f>F149</f>
        <v>0</v>
      </c>
      <c r="G148" s="66">
        <f t="shared" si="12"/>
        <v>0</v>
      </c>
      <c r="H148" s="27" t="e">
        <f t="shared" si="6"/>
        <v>#DIV/0!</v>
      </c>
      <c r="I148" s="27">
        <f>I149</f>
        <v>0</v>
      </c>
      <c r="J148" s="27">
        <f>J149</f>
        <v>0</v>
      </c>
    </row>
    <row r="149" spans="1:10" ht="26" hidden="1">
      <c r="A149" s="24" t="s">
        <v>263</v>
      </c>
      <c r="B149" s="30" t="s">
        <v>264</v>
      </c>
      <c r="C149" s="26">
        <v>0</v>
      </c>
      <c r="D149" s="26">
        <v>0</v>
      </c>
      <c r="E149" s="66">
        <f t="shared" si="11"/>
        <v>0</v>
      </c>
      <c r="F149" s="26">
        <v>0</v>
      </c>
      <c r="G149" s="66">
        <f t="shared" si="12"/>
        <v>0</v>
      </c>
      <c r="H149" s="26" t="e">
        <f t="shared" si="6"/>
        <v>#DIV/0!</v>
      </c>
      <c r="I149" s="26"/>
      <c r="J149" s="26">
        <v>0</v>
      </c>
    </row>
    <row r="150" spans="1:10" ht="52">
      <c r="A150" s="50" t="s">
        <v>265</v>
      </c>
      <c r="B150" s="22" t="s">
        <v>266</v>
      </c>
      <c r="C150" s="23">
        <f>C151</f>
        <v>4102.7</v>
      </c>
      <c r="D150" s="23">
        <f>D151</f>
        <v>4102.7</v>
      </c>
      <c r="E150" s="66">
        <f t="shared" si="11"/>
        <v>0</v>
      </c>
      <c r="F150" s="23">
        <f>F151</f>
        <v>5311.1</v>
      </c>
      <c r="G150" s="66">
        <f t="shared" si="12"/>
        <v>1208.4000000000005</v>
      </c>
      <c r="H150" s="23">
        <f t="shared" si="6"/>
        <v>129.45377434372486</v>
      </c>
      <c r="I150" s="23">
        <f>I151</f>
        <v>0</v>
      </c>
      <c r="J150" s="23">
        <f>J151</f>
        <v>19221.3</v>
      </c>
    </row>
    <row r="151" spans="1:10" ht="52">
      <c r="A151" s="51" t="s">
        <v>267</v>
      </c>
      <c r="B151" s="52" t="s">
        <v>268</v>
      </c>
      <c r="C151" s="31">
        <v>4102.7</v>
      </c>
      <c r="D151" s="31">
        <v>4102.7</v>
      </c>
      <c r="E151" s="66">
        <f t="shared" si="11"/>
        <v>0</v>
      </c>
      <c r="F151" s="31">
        <v>5311.1</v>
      </c>
      <c r="G151" s="66">
        <f t="shared" si="12"/>
        <v>1208.4000000000005</v>
      </c>
      <c r="H151" s="31">
        <f t="shared" si="6"/>
        <v>129.45377434372486</v>
      </c>
      <c r="I151" s="31"/>
      <c r="J151" s="31">
        <v>19221.3</v>
      </c>
    </row>
    <row r="152" spans="1:10" ht="13">
      <c r="A152" s="14" t="s">
        <v>269</v>
      </c>
      <c r="B152" s="19" t="s">
        <v>270</v>
      </c>
      <c r="C152" s="16">
        <f>C153+C161</f>
        <v>21071</v>
      </c>
      <c r="D152" s="16">
        <f>D153+D161</f>
        <v>22518</v>
      </c>
      <c r="E152" s="66">
        <f t="shared" si="11"/>
        <v>1447</v>
      </c>
      <c r="F152" s="16">
        <f>F153+F161</f>
        <v>18349.800000000003</v>
      </c>
      <c r="G152" s="66">
        <f t="shared" si="12"/>
        <v>-4168.1999999999971</v>
      </c>
      <c r="H152" s="16">
        <f t="shared" si="6"/>
        <v>81.489475086597409</v>
      </c>
      <c r="I152" s="16" t="e">
        <f>I153+I161</f>
        <v>#REF!</v>
      </c>
      <c r="J152" s="16">
        <f>J153+J161</f>
        <v>53814.1</v>
      </c>
    </row>
    <row r="153" spans="1:10" s="35" customFormat="1" ht="13">
      <c r="A153" s="53" t="s">
        <v>271</v>
      </c>
      <c r="B153" s="54" t="s">
        <v>272</v>
      </c>
      <c r="C153" s="16">
        <f>C154+C155+C156+C157+C160</f>
        <v>21065</v>
      </c>
      <c r="D153" s="16">
        <f>D154+D155+D156+D157+D160</f>
        <v>22512</v>
      </c>
      <c r="E153" s="66">
        <f t="shared" si="11"/>
        <v>1447</v>
      </c>
      <c r="F153" s="16">
        <f>F154+F155+F156+F157+F160</f>
        <v>18349.800000000003</v>
      </c>
      <c r="G153" s="66">
        <f t="shared" si="12"/>
        <v>-4162.1999999999971</v>
      </c>
      <c r="H153" s="16">
        <f t="shared" si="6"/>
        <v>81.51119402985077</v>
      </c>
      <c r="I153" s="16" t="e">
        <f>I154+I155+I156+#REF!+I159+I160</f>
        <v>#REF!</v>
      </c>
      <c r="J153" s="16">
        <f>J154+J155+J156+J160+J157</f>
        <v>53787.4</v>
      </c>
    </row>
    <row r="154" spans="1:10" ht="39">
      <c r="A154" s="51" t="s">
        <v>273</v>
      </c>
      <c r="B154" s="52" t="s">
        <v>274</v>
      </c>
      <c r="C154" s="31">
        <v>391</v>
      </c>
      <c r="D154" s="31">
        <v>391</v>
      </c>
      <c r="E154" s="66">
        <f t="shared" si="11"/>
        <v>0</v>
      </c>
      <c r="F154" s="31">
        <v>451.4</v>
      </c>
      <c r="G154" s="66">
        <f t="shared" si="12"/>
        <v>60.399999999999977</v>
      </c>
      <c r="H154" s="31">
        <f t="shared" si="6"/>
        <v>115.44757033248081</v>
      </c>
      <c r="I154" s="31"/>
      <c r="J154" s="31">
        <v>1514</v>
      </c>
    </row>
    <row r="155" spans="1:10" ht="39" hidden="1">
      <c r="A155" s="51" t="s">
        <v>275</v>
      </c>
      <c r="B155" s="52" t="s">
        <v>276</v>
      </c>
      <c r="C155" s="31">
        <v>0</v>
      </c>
      <c r="D155" s="31">
        <v>0</v>
      </c>
      <c r="E155" s="66">
        <f t="shared" si="11"/>
        <v>0</v>
      </c>
      <c r="F155" s="31">
        <v>0</v>
      </c>
      <c r="G155" s="66">
        <f t="shared" si="12"/>
        <v>0</v>
      </c>
      <c r="H155" s="31"/>
      <c r="I155" s="31"/>
      <c r="J155" s="31">
        <v>0</v>
      </c>
    </row>
    <row r="156" spans="1:10" ht="39">
      <c r="A156" s="51" t="s">
        <v>277</v>
      </c>
      <c r="B156" s="52" t="s">
        <v>278</v>
      </c>
      <c r="C156" s="31">
        <v>2549</v>
      </c>
      <c r="D156" s="31">
        <v>2549</v>
      </c>
      <c r="E156" s="66">
        <f t="shared" si="11"/>
        <v>0</v>
      </c>
      <c r="F156" s="31">
        <v>392.5</v>
      </c>
      <c r="G156" s="66">
        <f t="shared" si="12"/>
        <v>-2156.5</v>
      </c>
      <c r="H156" s="31">
        <f t="shared" ref="H156:H230" si="13">F156/D156*100</f>
        <v>15.398195370733623</v>
      </c>
      <c r="I156" s="31"/>
      <c r="J156" s="31">
        <v>12316</v>
      </c>
    </row>
    <row r="157" spans="1:10" ht="13">
      <c r="A157" s="51" t="s">
        <v>279</v>
      </c>
      <c r="B157" s="52" t="s">
        <v>280</v>
      </c>
      <c r="C157" s="31">
        <f>C158+C159</f>
        <v>18125</v>
      </c>
      <c r="D157" s="31">
        <f>D158+D159</f>
        <v>19572</v>
      </c>
      <c r="E157" s="66">
        <f t="shared" si="11"/>
        <v>1447</v>
      </c>
      <c r="F157" s="31">
        <f>F158+F159</f>
        <v>17501.900000000001</v>
      </c>
      <c r="G157" s="66">
        <f t="shared" si="12"/>
        <v>-2070.0999999999985</v>
      </c>
      <c r="H157" s="31">
        <f t="shared" si="13"/>
        <v>89.423155528305756</v>
      </c>
      <c r="I157" s="31"/>
      <c r="J157" s="31">
        <v>39775</v>
      </c>
    </row>
    <row r="158" spans="1:10" ht="39">
      <c r="A158" s="51" t="s">
        <v>281</v>
      </c>
      <c r="B158" s="52" t="s">
        <v>282</v>
      </c>
      <c r="C158" s="31">
        <v>16572</v>
      </c>
      <c r="D158" s="31">
        <v>16572</v>
      </c>
      <c r="E158" s="66">
        <f t="shared" si="11"/>
        <v>0</v>
      </c>
      <c r="F158" s="31">
        <v>14330.7</v>
      </c>
      <c r="G158" s="66">
        <f t="shared" si="12"/>
        <v>-2241.2999999999993</v>
      </c>
      <c r="H158" s="31">
        <f t="shared" si="13"/>
        <v>86.475380159304862</v>
      </c>
      <c r="I158" s="31"/>
      <c r="J158" s="31">
        <v>34086</v>
      </c>
    </row>
    <row r="159" spans="1:10" ht="39">
      <c r="A159" s="51" t="s">
        <v>441</v>
      </c>
      <c r="B159" s="52" t="s">
        <v>515</v>
      </c>
      <c r="C159" s="31">
        <v>1553</v>
      </c>
      <c r="D159" s="31">
        <v>3000</v>
      </c>
      <c r="E159" s="66">
        <f t="shared" si="11"/>
        <v>1447</v>
      </c>
      <c r="F159" s="31">
        <v>3171.2</v>
      </c>
      <c r="G159" s="66">
        <f t="shared" si="12"/>
        <v>171.19999999999982</v>
      </c>
      <c r="H159" s="31">
        <f t="shared" si="13"/>
        <v>105.70666666666666</v>
      </c>
      <c r="I159" s="31"/>
      <c r="J159" s="31">
        <v>5689</v>
      </c>
    </row>
    <row r="160" spans="1:10" ht="58.25" customHeight="1">
      <c r="A160" s="51" t="s">
        <v>283</v>
      </c>
      <c r="B160" s="52" t="s">
        <v>284</v>
      </c>
      <c r="C160" s="31">
        <v>0</v>
      </c>
      <c r="D160" s="31">
        <v>0</v>
      </c>
      <c r="E160" s="66">
        <f t="shared" si="11"/>
        <v>0</v>
      </c>
      <c r="F160" s="31">
        <v>4</v>
      </c>
      <c r="G160" s="66">
        <f t="shared" si="12"/>
        <v>4</v>
      </c>
      <c r="H160" s="31"/>
      <c r="I160" s="31"/>
      <c r="J160" s="31">
        <v>182.4</v>
      </c>
    </row>
    <row r="161" spans="1:10" s="35" customFormat="1" ht="13">
      <c r="A161" s="14" t="s">
        <v>285</v>
      </c>
      <c r="B161" s="15" t="s">
        <v>286</v>
      </c>
      <c r="C161" s="44">
        <f>C162</f>
        <v>6</v>
      </c>
      <c r="D161" s="44">
        <f>D162</f>
        <v>6</v>
      </c>
      <c r="E161" s="66">
        <f t="shared" si="11"/>
        <v>0</v>
      </c>
      <c r="F161" s="44">
        <f>F162</f>
        <v>0</v>
      </c>
      <c r="G161" s="66">
        <f t="shared" si="12"/>
        <v>-6</v>
      </c>
      <c r="H161" s="44">
        <f t="shared" si="13"/>
        <v>0</v>
      </c>
      <c r="I161" s="16">
        <f>I162</f>
        <v>0</v>
      </c>
      <c r="J161" s="44">
        <f>J162</f>
        <v>26.7</v>
      </c>
    </row>
    <row r="162" spans="1:10" s="28" customFormat="1" ht="26">
      <c r="A162" s="24" t="s">
        <v>287</v>
      </c>
      <c r="B162" s="25" t="s">
        <v>288</v>
      </c>
      <c r="C162" s="26">
        <v>6</v>
      </c>
      <c r="D162" s="26">
        <v>6</v>
      </c>
      <c r="E162" s="66">
        <f t="shared" si="11"/>
        <v>0</v>
      </c>
      <c r="F162" s="26">
        <v>0</v>
      </c>
      <c r="G162" s="66">
        <f t="shared" si="12"/>
        <v>-6</v>
      </c>
      <c r="H162" s="31">
        <f t="shared" si="13"/>
        <v>0</v>
      </c>
      <c r="I162" s="26"/>
      <c r="J162" s="26">
        <v>26.7</v>
      </c>
    </row>
    <row r="163" spans="1:10" s="28" customFormat="1" ht="26">
      <c r="A163" s="14" t="s">
        <v>289</v>
      </c>
      <c r="B163" s="15" t="s">
        <v>290</v>
      </c>
      <c r="C163" s="16">
        <f>C164+C166</f>
        <v>3163.1</v>
      </c>
      <c r="D163" s="16">
        <f>D164+D166</f>
        <v>52928.800000000003</v>
      </c>
      <c r="E163" s="66">
        <f t="shared" si="11"/>
        <v>49765.700000000004</v>
      </c>
      <c r="F163" s="16">
        <f>F164+F166</f>
        <v>55186.6</v>
      </c>
      <c r="G163" s="66">
        <f t="shared" si="12"/>
        <v>2257.7999999999956</v>
      </c>
      <c r="H163" s="16">
        <f t="shared" si="13"/>
        <v>104.26573056634571</v>
      </c>
      <c r="I163" s="16">
        <f>I164+I166</f>
        <v>0</v>
      </c>
      <c r="J163" s="16">
        <f>J164+J166</f>
        <v>67696.099999999991</v>
      </c>
    </row>
    <row r="164" spans="1:10" s="35" customFormat="1" ht="13">
      <c r="A164" s="42" t="s">
        <v>291</v>
      </c>
      <c r="B164" s="43" t="s">
        <v>292</v>
      </c>
      <c r="C164" s="16">
        <f>C165</f>
        <v>2645</v>
      </c>
      <c r="D164" s="16">
        <f>D165</f>
        <v>706.1</v>
      </c>
      <c r="E164" s="66">
        <f t="shared" si="11"/>
        <v>-1938.9</v>
      </c>
      <c r="F164" s="16">
        <f>F165</f>
        <v>165.8</v>
      </c>
      <c r="G164" s="66">
        <f t="shared" si="12"/>
        <v>-540.29999999999995</v>
      </c>
      <c r="H164" s="16">
        <f t="shared" si="13"/>
        <v>23.481093329556721</v>
      </c>
      <c r="I164" s="16">
        <f>I165</f>
        <v>0</v>
      </c>
      <c r="J164" s="16">
        <f>J165</f>
        <v>13985.6</v>
      </c>
    </row>
    <row r="165" spans="1:10" ht="26">
      <c r="A165" s="24" t="s">
        <v>293</v>
      </c>
      <c r="B165" s="25" t="s">
        <v>294</v>
      </c>
      <c r="C165" s="26">
        <v>2645</v>
      </c>
      <c r="D165" s="26">
        <v>706.1</v>
      </c>
      <c r="E165" s="66">
        <f t="shared" si="11"/>
        <v>-1938.9</v>
      </c>
      <c r="F165" s="26">
        <v>165.8</v>
      </c>
      <c r="G165" s="66">
        <f t="shared" si="12"/>
        <v>-540.29999999999995</v>
      </c>
      <c r="H165" s="26">
        <f t="shared" si="13"/>
        <v>23.481093329556721</v>
      </c>
      <c r="I165" s="26"/>
      <c r="J165" s="26">
        <v>13985.6</v>
      </c>
    </row>
    <row r="166" spans="1:10" s="35" customFormat="1" ht="13">
      <c r="A166" s="42" t="s">
        <v>295</v>
      </c>
      <c r="B166" s="43" t="s">
        <v>296</v>
      </c>
      <c r="C166" s="16">
        <f>C167+C169</f>
        <v>518.1</v>
      </c>
      <c r="D166" s="16">
        <f>D167+D169</f>
        <v>52222.700000000004</v>
      </c>
      <c r="E166" s="66">
        <f t="shared" si="11"/>
        <v>51704.600000000006</v>
      </c>
      <c r="F166" s="16">
        <f>F167+F169</f>
        <v>55020.799999999996</v>
      </c>
      <c r="G166" s="66">
        <f t="shared" si="12"/>
        <v>2798.0999999999913</v>
      </c>
      <c r="H166" s="16">
        <f t="shared" si="13"/>
        <v>105.35801480965172</v>
      </c>
      <c r="I166" s="16">
        <f>I167+I169</f>
        <v>0</v>
      </c>
      <c r="J166" s="16">
        <f>J167+J169</f>
        <v>53710.499999999993</v>
      </c>
    </row>
    <row r="167" spans="1:10" s="28" customFormat="1" ht="26">
      <c r="A167" s="39" t="s">
        <v>297</v>
      </c>
      <c r="B167" s="40" t="s">
        <v>298</v>
      </c>
      <c r="C167" s="27">
        <f>C168</f>
        <v>220.9</v>
      </c>
      <c r="D167" s="27">
        <f>D168</f>
        <v>220.9</v>
      </c>
      <c r="E167" s="66">
        <f t="shared" si="11"/>
        <v>0</v>
      </c>
      <c r="F167" s="27">
        <f>F168</f>
        <v>247</v>
      </c>
      <c r="G167" s="66">
        <f t="shared" si="12"/>
        <v>26.099999999999994</v>
      </c>
      <c r="H167" s="27">
        <f t="shared" si="13"/>
        <v>111.8153010411951</v>
      </c>
      <c r="I167" s="27">
        <f>I168</f>
        <v>0</v>
      </c>
      <c r="J167" s="27">
        <f>J168</f>
        <v>916.6</v>
      </c>
    </row>
    <row r="168" spans="1:10" ht="26">
      <c r="A168" s="24" t="s">
        <v>299</v>
      </c>
      <c r="B168" s="25" t="s">
        <v>300</v>
      </c>
      <c r="C168" s="26">
        <v>220.9</v>
      </c>
      <c r="D168" s="26">
        <v>220.9</v>
      </c>
      <c r="E168" s="66">
        <f t="shared" si="11"/>
        <v>0</v>
      </c>
      <c r="F168" s="26">
        <v>247</v>
      </c>
      <c r="G168" s="66">
        <f t="shared" si="12"/>
        <v>26.099999999999994</v>
      </c>
      <c r="H168" s="26">
        <f t="shared" si="13"/>
        <v>111.8153010411951</v>
      </c>
      <c r="I168" s="26"/>
      <c r="J168" s="26">
        <v>916.6</v>
      </c>
    </row>
    <row r="169" spans="1:10" s="28" customFormat="1" ht="13">
      <c r="A169" s="39" t="s">
        <v>301</v>
      </c>
      <c r="B169" s="40" t="s">
        <v>302</v>
      </c>
      <c r="C169" s="27">
        <f>SUM(C170:C173)</f>
        <v>297.2</v>
      </c>
      <c r="D169" s="27">
        <f>SUM(D170:D173)</f>
        <v>52001.8</v>
      </c>
      <c r="E169" s="66">
        <f t="shared" si="11"/>
        <v>51704.600000000006</v>
      </c>
      <c r="F169" s="27">
        <f>SUM(F170:F173)</f>
        <v>54773.799999999996</v>
      </c>
      <c r="G169" s="66">
        <f t="shared" si="12"/>
        <v>2771.9999999999927</v>
      </c>
      <c r="H169" s="27">
        <f t="shared" si="13"/>
        <v>105.33058471052922</v>
      </c>
      <c r="I169" s="27">
        <f>I170</f>
        <v>0</v>
      </c>
      <c r="J169" s="27">
        <f>J170+J171+J172+J173</f>
        <v>52793.899999999994</v>
      </c>
    </row>
    <row r="170" spans="1:10" ht="52">
      <c r="A170" s="24" t="s">
        <v>452</v>
      </c>
      <c r="B170" s="25" t="s">
        <v>450</v>
      </c>
      <c r="C170" s="26">
        <v>0</v>
      </c>
      <c r="D170" s="26">
        <v>51701.9</v>
      </c>
      <c r="E170" s="66">
        <f t="shared" si="11"/>
        <v>51701.9</v>
      </c>
      <c r="F170" s="26">
        <v>51897</v>
      </c>
      <c r="G170" s="66">
        <f t="shared" si="12"/>
        <v>195.09999999999854</v>
      </c>
      <c r="H170" s="27">
        <f t="shared" si="13"/>
        <v>100.37735557107186</v>
      </c>
      <c r="I170" s="26"/>
      <c r="J170" s="26">
        <v>51701.9</v>
      </c>
    </row>
    <row r="171" spans="1:10" ht="65">
      <c r="A171" s="24" t="s">
        <v>453</v>
      </c>
      <c r="B171" s="25" t="s">
        <v>451</v>
      </c>
      <c r="C171" s="26">
        <v>0</v>
      </c>
      <c r="D171" s="26">
        <v>2.7</v>
      </c>
      <c r="E171" s="66">
        <f t="shared" si="11"/>
        <v>2.7</v>
      </c>
      <c r="F171" s="26">
        <v>2.7</v>
      </c>
      <c r="G171" s="66">
        <f t="shared" si="12"/>
        <v>0</v>
      </c>
      <c r="H171" s="27">
        <f t="shared" si="13"/>
        <v>100</v>
      </c>
      <c r="I171" s="26"/>
      <c r="J171" s="26">
        <v>2.7</v>
      </c>
    </row>
    <row r="172" spans="1:10" ht="39">
      <c r="A172" s="24" t="s">
        <v>456</v>
      </c>
      <c r="B172" s="25" t="s">
        <v>454</v>
      </c>
      <c r="C172" s="26">
        <v>295.89999999999998</v>
      </c>
      <c r="D172" s="26">
        <v>295.89999999999998</v>
      </c>
      <c r="E172" s="66">
        <f t="shared" si="11"/>
        <v>0</v>
      </c>
      <c r="F172" s="26">
        <v>528</v>
      </c>
      <c r="G172" s="66">
        <f t="shared" si="12"/>
        <v>232.10000000000002</v>
      </c>
      <c r="H172" s="26">
        <f t="shared" si="13"/>
        <v>178.4386617100372</v>
      </c>
      <c r="I172" s="26"/>
      <c r="J172" s="26">
        <v>1084.0999999999999</v>
      </c>
    </row>
    <row r="173" spans="1:10" ht="52">
      <c r="A173" s="24" t="s">
        <v>457</v>
      </c>
      <c r="B173" s="25" t="s">
        <v>455</v>
      </c>
      <c r="C173" s="26">
        <v>1.3</v>
      </c>
      <c r="D173" s="26">
        <v>1.3</v>
      </c>
      <c r="E173" s="66">
        <f t="shared" si="11"/>
        <v>0</v>
      </c>
      <c r="F173" s="26">
        <v>2346.1</v>
      </c>
      <c r="G173" s="66">
        <f t="shared" si="12"/>
        <v>2344.7999999999997</v>
      </c>
      <c r="H173" s="26">
        <f t="shared" si="13"/>
        <v>180469.23076923075</v>
      </c>
      <c r="I173" s="26"/>
      <c r="J173" s="26">
        <v>5.2</v>
      </c>
    </row>
    <row r="174" spans="1:10" ht="13.25" customHeight="1">
      <c r="A174" s="14" t="s">
        <v>303</v>
      </c>
      <c r="B174" s="19" t="s">
        <v>304</v>
      </c>
      <c r="C174" s="16">
        <f>C175+C177+C185+C190</f>
        <v>7926.3</v>
      </c>
      <c r="D174" s="16">
        <f>D175+D177+D185+D190</f>
        <v>6694.3</v>
      </c>
      <c r="E174" s="66">
        <f t="shared" si="11"/>
        <v>-1232</v>
      </c>
      <c r="F174" s="16">
        <f>F175+F177+F185+F190</f>
        <v>5772.0999999999995</v>
      </c>
      <c r="G174" s="66">
        <f t="shared" si="12"/>
        <v>-922.20000000000073</v>
      </c>
      <c r="H174" s="16">
        <f t="shared" si="13"/>
        <v>86.224101100936608</v>
      </c>
      <c r="I174" s="16">
        <f>I175+I177+I185</f>
        <v>0</v>
      </c>
      <c r="J174" s="16">
        <f>J175+J177+J185+J190</f>
        <v>52603.099999999991</v>
      </c>
    </row>
    <row r="175" spans="1:10" s="35" customFormat="1" ht="13">
      <c r="A175" s="18" t="s">
        <v>305</v>
      </c>
      <c r="B175" s="19" t="s">
        <v>306</v>
      </c>
      <c r="C175" s="16">
        <f>C176</f>
        <v>0</v>
      </c>
      <c r="D175" s="16">
        <f>D176</f>
        <v>0</v>
      </c>
      <c r="E175" s="66">
        <f t="shared" si="11"/>
        <v>0</v>
      </c>
      <c r="F175" s="16">
        <f>F176</f>
        <v>0</v>
      </c>
      <c r="G175" s="66">
        <f t="shared" si="12"/>
        <v>0</v>
      </c>
      <c r="H175" s="16"/>
      <c r="I175" s="16">
        <f>I176</f>
        <v>0</v>
      </c>
      <c r="J175" s="16">
        <f>J176</f>
        <v>848.1</v>
      </c>
    </row>
    <row r="176" spans="1:10" ht="13">
      <c r="A176" s="49" t="s">
        <v>307</v>
      </c>
      <c r="B176" s="55" t="s">
        <v>308</v>
      </c>
      <c r="C176" s="26">
        <v>0</v>
      </c>
      <c r="D176" s="26">
        <v>0</v>
      </c>
      <c r="E176" s="66">
        <f t="shared" si="11"/>
        <v>0</v>
      </c>
      <c r="F176" s="26">
        <v>0</v>
      </c>
      <c r="G176" s="66">
        <f t="shared" si="12"/>
        <v>0</v>
      </c>
      <c r="H176" s="31"/>
      <c r="I176" s="26"/>
      <c r="J176" s="26">
        <v>848.1</v>
      </c>
    </row>
    <row r="177" spans="1:10" s="35" customFormat="1" ht="52">
      <c r="A177" s="18" t="s">
        <v>309</v>
      </c>
      <c r="B177" s="19" t="s">
        <v>310</v>
      </c>
      <c r="C177" s="16">
        <f>C178+C183</f>
        <v>7628.3</v>
      </c>
      <c r="D177" s="16">
        <f>D178+D183</f>
        <v>6396.3</v>
      </c>
      <c r="E177" s="66">
        <f t="shared" si="11"/>
        <v>-1232</v>
      </c>
      <c r="F177" s="16">
        <f>F178+F183</f>
        <v>5354.9</v>
      </c>
      <c r="G177" s="66">
        <f t="shared" si="12"/>
        <v>-1041.4000000000005</v>
      </c>
      <c r="H177" s="16">
        <f t="shared" si="13"/>
        <v>83.718712380595022</v>
      </c>
      <c r="I177" s="16">
        <f>I178+I183</f>
        <v>0</v>
      </c>
      <c r="J177" s="16">
        <f>J178+J183</f>
        <v>44326.7</v>
      </c>
    </row>
    <row r="178" spans="1:10" s="28" customFormat="1" ht="57.65" customHeight="1">
      <c r="A178" s="56" t="s">
        <v>311</v>
      </c>
      <c r="B178" s="57" t="s">
        <v>312</v>
      </c>
      <c r="C178" s="27">
        <f>C180+C179</f>
        <v>7628.3</v>
      </c>
      <c r="D178" s="27">
        <f>D180+D179</f>
        <v>6396.3</v>
      </c>
      <c r="E178" s="66">
        <f t="shared" si="11"/>
        <v>-1232</v>
      </c>
      <c r="F178" s="27">
        <f>F180+F179</f>
        <v>5341.2</v>
      </c>
      <c r="G178" s="66">
        <f t="shared" si="12"/>
        <v>-1055.1000000000004</v>
      </c>
      <c r="H178" s="27">
        <f t="shared" si="13"/>
        <v>83.504526054125037</v>
      </c>
      <c r="I178" s="27">
        <f>I181+I180</f>
        <v>0</v>
      </c>
      <c r="J178" s="27">
        <f>J180+J179</f>
        <v>44326.7</v>
      </c>
    </row>
    <row r="179" spans="1:10" s="28" customFormat="1" ht="56" hidden="1" customHeight="1">
      <c r="A179" s="49" t="s">
        <v>313</v>
      </c>
      <c r="B179" s="55" t="s">
        <v>314</v>
      </c>
      <c r="C179" s="31"/>
      <c r="D179" s="31"/>
      <c r="E179" s="66">
        <f t="shared" si="11"/>
        <v>0</v>
      </c>
      <c r="F179" s="31">
        <v>0</v>
      </c>
      <c r="G179" s="66">
        <f t="shared" si="12"/>
        <v>0</v>
      </c>
      <c r="H179" s="31"/>
      <c r="I179" s="31"/>
      <c r="J179" s="31"/>
    </row>
    <row r="180" spans="1:10" ht="59" customHeight="1">
      <c r="A180" s="49" t="s">
        <v>315</v>
      </c>
      <c r="B180" s="55" t="s">
        <v>316</v>
      </c>
      <c r="C180" s="26">
        <f>C181+C182</f>
        <v>7628.3</v>
      </c>
      <c r="D180" s="26">
        <f t="shared" ref="D180:F180" si="14">D181+D182</f>
        <v>6396.3</v>
      </c>
      <c r="E180" s="66">
        <f t="shared" si="11"/>
        <v>-1232</v>
      </c>
      <c r="F180" s="26">
        <f t="shared" si="14"/>
        <v>5341.2</v>
      </c>
      <c r="G180" s="66">
        <f t="shared" si="12"/>
        <v>-1055.1000000000004</v>
      </c>
      <c r="H180" s="27">
        <f t="shared" si="13"/>
        <v>83.504526054125037</v>
      </c>
      <c r="I180" s="26"/>
      <c r="J180" s="26">
        <f>J181+J182</f>
        <v>44326.7</v>
      </c>
    </row>
    <row r="181" spans="1:10" ht="78">
      <c r="A181" s="49" t="s">
        <v>317</v>
      </c>
      <c r="B181" s="55" t="s">
        <v>458</v>
      </c>
      <c r="C181" s="26">
        <v>1450</v>
      </c>
      <c r="D181" s="26">
        <v>218</v>
      </c>
      <c r="E181" s="66">
        <f t="shared" si="11"/>
        <v>-1232</v>
      </c>
      <c r="F181" s="26">
        <v>88</v>
      </c>
      <c r="G181" s="66">
        <f t="shared" si="12"/>
        <v>-130</v>
      </c>
      <c r="H181" s="26">
        <f t="shared" si="13"/>
        <v>40.366972477064223</v>
      </c>
      <c r="I181" s="26"/>
      <c r="J181" s="26">
        <v>16510.900000000001</v>
      </c>
    </row>
    <row r="182" spans="1:10" ht="78">
      <c r="A182" s="49" t="s">
        <v>318</v>
      </c>
      <c r="B182" s="55" t="s">
        <v>459</v>
      </c>
      <c r="C182" s="26">
        <v>6178.3</v>
      </c>
      <c r="D182" s="26">
        <v>6178.3</v>
      </c>
      <c r="E182" s="66">
        <f t="shared" si="11"/>
        <v>0</v>
      </c>
      <c r="F182" s="26">
        <v>5253.2</v>
      </c>
      <c r="G182" s="66">
        <f t="shared" si="12"/>
        <v>-925.10000000000036</v>
      </c>
      <c r="H182" s="26">
        <f t="shared" si="13"/>
        <v>85.026625447129462</v>
      </c>
      <c r="I182" s="26"/>
      <c r="J182" s="26">
        <v>27815.8</v>
      </c>
    </row>
    <row r="183" spans="1:10" s="28" customFormat="1" ht="58.25" customHeight="1">
      <c r="A183" s="56" t="s">
        <v>319</v>
      </c>
      <c r="B183" s="57" t="s">
        <v>320</v>
      </c>
      <c r="C183" s="27">
        <f>C184</f>
        <v>0</v>
      </c>
      <c r="D183" s="27">
        <f>D184</f>
        <v>0</v>
      </c>
      <c r="E183" s="66">
        <f t="shared" si="11"/>
        <v>0</v>
      </c>
      <c r="F183" s="27">
        <f>F184</f>
        <v>13.7</v>
      </c>
      <c r="G183" s="66">
        <f t="shared" si="12"/>
        <v>13.7</v>
      </c>
      <c r="H183" s="23"/>
      <c r="I183" s="27">
        <f>I184</f>
        <v>0</v>
      </c>
      <c r="J183" s="27">
        <f>J184</f>
        <v>0</v>
      </c>
    </row>
    <row r="184" spans="1:10" ht="52">
      <c r="A184" s="49" t="s">
        <v>321</v>
      </c>
      <c r="B184" s="55" t="s">
        <v>322</v>
      </c>
      <c r="C184" s="26">
        <v>0</v>
      </c>
      <c r="D184" s="26">
        <v>0</v>
      </c>
      <c r="E184" s="66">
        <f t="shared" si="11"/>
        <v>0</v>
      </c>
      <c r="F184" s="26">
        <v>13.7</v>
      </c>
      <c r="G184" s="66">
        <f t="shared" si="12"/>
        <v>13.7</v>
      </c>
      <c r="H184" s="26"/>
      <c r="I184" s="26"/>
      <c r="J184" s="26">
        <v>0</v>
      </c>
    </row>
    <row r="185" spans="1:10" s="35" customFormat="1" ht="26">
      <c r="A185" s="58" t="s">
        <v>323</v>
      </c>
      <c r="B185" s="59" t="s">
        <v>324</v>
      </c>
      <c r="C185" s="44">
        <f>C186+C188</f>
        <v>200</v>
      </c>
      <c r="D185" s="44">
        <f>D186+D188</f>
        <v>200</v>
      </c>
      <c r="E185" s="66">
        <f t="shared" si="11"/>
        <v>0</v>
      </c>
      <c r="F185" s="44">
        <f>F186+F188</f>
        <v>375.2</v>
      </c>
      <c r="G185" s="66">
        <f t="shared" si="12"/>
        <v>175.2</v>
      </c>
      <c r="H185" s="44">
        <f t="shared" si="13"/>
        <v>187.6</v>
      </c>
      <c r="I185" s="44">
        <f>I186</f>
        <v>0</v>
      </c>
      <c r="J185" s="44">
        <f>J186+J188</f>
        <v>6439.2</v>
      </c>
    </row>
    <row r="186" spans="1:10" s="28" customFormat="1" ht="26">
      <c r="A186" s="50" t="s">
        <v>325</v>
      </c>
      <c r="B186" s="60" t="s">
        <v>326</v>
      </c>
      <c r="C186" s="27">
        <f>C187</f>
        <v>200</v>
      </c>
      <c r="D186" s="27">
        <f>D187</f>
        <v>200</v>
      </c>
      <c r="E186" s="66">
        <f t="shared" si="11"/>
        <v>0</v>
      </c>
      <c r="F186" s="27">
        <f>F187</f>
        <v>284</v>
      </c>
      <c r="G186" s="66">
        <f t="shared" si="12"/>
        <v>84</v>
      </c>
      <c r="H186" s="27">
        <f t="shared" si="13"/>
        <v>142</v>
      </c>
      <c r="I186" s="27">
        <f>I187</f>
        <v>0</v>
      </c>
      <c r="J186" s="27">
        <f>J187</f>
        <v>6439.2</v>
      </c>
    </row>
    <row r="187" spans="1:10" ht="26">
      <c r="A187" s="61" t="s">
        <v>327</v>
      </c>
      <c r="B187" s="55" t="s">
        <v>328</v>
      </c>
      <c r="C187" s="26">
        <v>200</v>
      </c>
      <c r="D187" s="26">
        <v>200</v>
      </c>
      <c r="E187" s="66">
        <f t="shared" si="11"/>
        <v>0</v>
      </c>
      <c r="F187" s="26">
        <v>284</v>
      </c>
      <c r="G187" s="66">
        <f t="shared" si="12"/>
        <v>84</v>
      </c>
      <c r="H187" s="26">
        <f t="shared" si="13"/>
        <v>142</v>
      </c>
      <c r="I187" s="26"/>
      <c r="J187" s="26">
        <v>6439.2</v>
      </c>
    </row>
    <row r="188" spans="1:10" s="28" customFormat="1" ht="42" customHeight="1">
      <c r="A188" s="50" t="s">
        <v>329</v>
      </c>
      <c r="B188" s="60" t="s">
        <v>330</v>
      </c>
      <c r="C188" s="27">
        <f>C189</f>
        <v>0</v>
      </c>
      <c r="D188" s="27">
        <f>D189</f>
        <v>0</v>
      </c>
      <c r="E188" s="66">
        <f t="shared" si="11"/>
        <v>0</v>
      </c>
      <c r="F188" s="27">
        <f>F189</f>
        <v>91.2</v>
      </c>
      <c r="G188" s="66">
        <f t="shared" si="12"/>
        <v>91.2</v>
      </c>
      <c r="H188" s="27"/>
      <c r="I188" s="27"/>
      <c r="J188" s="27">
        <f>J189</f>
        <v>0</v>
      </c>
    </row>
    <row r="189" spans="1:10" ht="39">
      <c r="A189" s="61" t="s">
        <v>331</v>
      </c>
      <c r="B189" s="55" t="s">
        <v>332</v>
      </c>
      <c r="C189" s="26">
        <v>0</v>
      </c>
      <c r="D189" s="26">
        <v>0</v>
      </c>
      <c r="E189" s="66">
        <f t="shared" si="11"/>
        <v>0</v>
      </c>
      <c r="F189" s="26">
        <v>91.2</v>
      </c>
      <c r="G189" s="66">
        <f t="shared" si="12"/>
        <v>91.2</v>
      </c>
      <c r="H189" s="26"/>
      <c r="I189" s="26"/>
      <c r="J189" s="26">
        <v>0</v>
      </c>
    </row>
    <row r="190" spans="1:10" ht="52">
      <c r="A190" s="58" t="s">
        <v>333</v>
      </c>
      <c r="B190" s="59" t="s">
        <v>334</v>
      </c>
      <c r="C190" s="44">
        <f>C191</f>
        <v>98</v>
      </c>
      <c r="D190" s="44">
        <f>D191</f>
        <v>98</v>
      </c>
      <c r="E190" s="66">
        <f t="shared" si="11"/>
        <v>0</v>
      </c>
      <c r="F190" s="44">
        <f>F191</f>
        <v>42</v>
      </c>
      <c r="G190" s="66">
        <f t="shared" si="12"/>
        <v>-56</v>
      </c>
      <c r="H190" s="44">
        <f t="shared" si="13"/>
        <v>42.857142857142854</v>
      </c>
      <c r="I190" s="26"/>
      <c r="J190" s="44">
        <f>J191</f>
        <v>989.1</v>
      </c>
    </row>
    <row r="191" spans="1:10" s="28" customFormat="1" ht="45" customHeight="1">
      <c r="A191" s="50" t="s">
        <v>335</v>
      </c>
      <c r="B191" s="57" t="s">
        <v>336</v>
      </c>
      <c r="C191" s="27">
        <f>C192</f>
        <v>98</v>
      </c>
      <c r="D191" s="27">
        <f>D192</f>
        <v>98</v>
      </c>
      <c r="E191" s="66">
        <f t="shared" si="11"/>
        <v>0</v>
      </c>
      <c r="F191" s="27">
        <f>F192</f>
        <v>42</v>
      </c>
      <c r="G191" s="66">
        <f t="shared" si="12"/>
        <v>-56</v>
      </c>
      <c r="H191" s="23">
        <f t="shared" si="13"/>
        <v>42.857142857142854</v>
      </c>
      <c r="I191" s="27"/>
      <c r="J191" s="27">
        <f>J192</f>
        <v>989.1</v>
      </c>
    </row>
    <row r="192" spans="1:10" ht="56.4" customHeight="1">
      <c r="A192" s="61" t="s">
        <v>337</v>
      </c>
      <c r="B192" s="55" t="s">
        <v>338</v>
      </c>
      <c r="C192" s="26">
        <v>98</v>
      </c>
      <c r="D192" s="26">
        <v>98</v>
      </c>
      <c r="E192" s="66">
        <f t="shared" si="11"/>
        <v>0</v>
      </c>
      <c r="F192" s="26">
        <v>42</v>
      </c>
      <c r="G192" s="66">
        <f t="shared" si="12"/>
        <v>-56</v>
      </c>
      <c r="H192" s="31">
        <f t="shared" si="13"/>
        <v>42.857142857142854</v>
      </c>
      <c r="I192" s="26"/>
      <c r="J192" s="26">
        <v>989.1</v>
      </c>
    </row>
    <row r="193" spans="1:10" ht="13" hidden="1">
      <c r="A193" s="14" t="s">
        <v>339</v>
      </c>
      <c r="B193" s="19" t="s">
        <v>340</v>
      </c>
      <c r="C193" s="16">
        <f>C194</f>
        <v>0</v>
      </c>
      <c r="D193" s="16">
        <f>D194</f>
        <v>0</v>
      </c>
      <c r="E193" s="66">
        <f t="shared" si="11"/>
        <v>0</v>
      </c>
      <c r="F193" s="16">
        <f>F194</f>
        <v>0</v>
      </c>
      <c r="G193" s="66">
        <f t="shared" si="12"/>
        <v>0</v>
      </c>
      <c r="H193" s="16" t="e">
        <f t="shared" si="13"/>
        <v>#DIV/0!</v>
      </c>
      <c r="I193" s="16">
        <f>I194</f>
        <v>0</v>
      </c>
      <c r="J193" s="16">
        <f>J194</f>
        <v>0</v>
      </c>
    </row>
    <row r="194" spans="1:10" s="35" customFormat="1" ht="26" hidden="1">
      <c r="A194" s="18" t="s">
        <v>341</v>
      </c>
      <c r="B194" s="19" t="s">
        <v>342</v>
      </c>
      <c r="C194" s="16">
        <f>C195</f>
        <v>0</v>
      </c>
      <c r="D194" s="16">
        <f>D195</f>
        <v>0</v>
      </c>
      <c r="E194" s="66">
        <f t="shared" si="11"/>
        <v>0</v>
      </c>
      <c r="F194" s="16">
        <f>F195</f>
        <v>0</v>
      </c>
      <c r="G194" s="66">
        <f t="shared" si="12"/>
        <v>0</v>
      </c>
      <c r="H194" s="16" t="e">
        <f t="shared" si="13"/>
        <v>#DIV/0!</v>
      </c>
      <c r="I194" s="16">
        <f>I195</f>
        <v>0</v>
      </c>
      <c r="J194" s="16">
        <f>J195</f>
        <v>0</v>
      </c>
    </row>
    <row r="195" spans="1:10" ht="26" hidden="1">
      <c r="A195" s="49" t="s">
        <v>343</v>
      </c>
      <c r="B195" s="45" t="s">
        <v>344</v>
      </c>
      <c r="C195" s="26">
        <v>0</v>
      </c>
      <c r="D195" s="26">
        <v>0</v>
      </c>
      <c r="E195" s="66">
        <f t="shared" si="11"/>
        <v>0</v>
      </c>
      <c r="F195" s="26">
        <v>0</v>
      </c>
      <c r="G195" s="66">
        <f t="shared" si="12"/>
        <v>0</v>
      </c>
      <c r="H195" s="26" t="e">
        <f t="shared" si="13"/>
        <v>#DIV/0!</v>
      </c>
      <c r="I195" s="26"/>
      <c r="J195" s="26">
        <v>0</v>
      </c>
    </row>
    <row r="196" spans="1:10" ht="13">
      <c r="A196" s="14" t="s">
        <v>345</v>
      </c>
      <c r="B196" s="19" t="s">
        <v>346</v>
      </c>
      <c r="C196" s="16">
        <f>C197+C233+C249</f>
        <v>438.1</v>
      </c>
      <c r="D196" s="16">
        <f>D197+D233+D249+D235+D240</f>
        <v>2976.8</v>
      </c>
      <c r="E196" s="66">
        <f t="shared" si="11"/>
        <v>2538.7000000000003</v>
      </c>
      <c r="F196" s="16">
        <f>F197+F233+F249+F235+F240</f>
        <v>3687</v>
      </c>
      <c r="G196" s="66">
        <f t="shared" si="12"/>
        <v>710.19999999999982</v>
      </c>
      <c r="H196" s="16">
        <f t="shared" si="13"/>
        <v>123.85783391561407</v>
      </c>
      <c r="I196" s="16" t="e">
        <f>I197+I201+I202+#REF!+I207+#REF!+I218+I222+#REF!+I225+I249+I252+#REF!+#REF!+#REF!</f>
        <v>#REF!</v>
      </c>
      <c r="J196" s="16">
        <f>J197+J233+J249+J235+J240</f>
        <v>10657.9</v>
      </c>
    </row>
    <row r="197" spans="1:10" s="35" customFormat="1" ht="26">
      <c r="A197" s="42" t="s">
        <v>563</v>
      </c>
      <c r="B197" s="59" t="s">
        <v>518</v>
      </c>
      <c r="C197" s="44">
        <f>C198+C201+C207+C211+C217+C224+C222+C229</f>
        <v>114.10000000000001</v>
      </c>
      <c r="D197" s="44">
        <f>D198+D201+D207+D211+D217+D222+D229+D224</f>
        <v>134.10000000000002</v>
      </c>
      <c r="E197" s="66">
        <f t="shared" si="11"/>
        <v>20.000000000000014</v>
      </c>
      <c r="F197" s="44">
        <f>F198+F201+F207+F211+F217+F222+F229+F224+F214+F219</f>
        <v>121.00000000000001</v>
      </c>
      <c r="G197" s="66">
        <f t="shared" si="12"/>
        <v>-13.100000000000009</v>
      </c>
      <c r="H197" s="16">
        <f t="shared" si="13"/>
        <v>90.231170768083516</v>
      </c>
      <c r="I197" s="44">
        <f>I198+I199</f>
        <v>0</v>
      </c>
      <c r="J197" s="44">
        <f>J198+J201+J207+J211+J217+J222+J229+J224+J214+J219</f>
        <v>2138.3000000000002</v>
      </c>
    </row>
    <row r="198" spans="1:10" ht="39">
      <c r="A198" s="21" t="s">
        <v>541</v>
      </c>
      <c r="B198" s="60" t="s">
        <v>519</v>
      </c>
      <c r="C198" s="23">
        <f>C199</f>
        <v>10</v>
      </c>
      <c r="D198" s="23">
        <f>D199</f>
        <v>10</v>
      </c>
      <c r="E198" s="66">
        <f t="shared" si="11"/>
        <v>0</v>
      </c>
      <c r="F198" s="23">
        <f>F199</f>
        <v>2.2000000000000002</v>
      </c>
      <c r="G198" s="66">
        <f t="shared" si="12"/>
        <v>-7.8</v>
      </c>
      <c r="H198" s="23">
        <f t="shared" si="13"/>
        <v>22.000000000000004</v>
      </c>
      <c r="I198" s="23"/>
      <c r="J198" s="23">
        <f>J199</f>
        <v>100</v>
      </c>
    </row>
    <row r="199" spans="1:10" ht="52">
      <c r="A199" s="29" t="s">
        <v>542</v>
      </c>
      <c r="B199" s="55" t="s">
        <v>520</v>
      </c>
      <c r="C199" s="31">
        <v>10</v>
      </c>
      <c r="D199" s="31">
        <v>10</v>
      </c>
      <c r="E199" s="66">
        <f t="shared" si="11"/>
        <v>0</v>
      </c>
      <c r="F199" s="31">
        <f>F200</f>
        <v>2.2000000000000002</v>
      </c>
      <c r="G199" s="66">
        <f t="shared" si="12"/>
        <v>-7.8</v>
      </c>
      <c r="H199" s="31">
        <f t="shared" si="13"/>
        <v>22.000000000000004</v>
      </c>
      <c r="I199" s="31"/>
      <c r="J199" s="31">
        <v>100</v>
      </c>
    </row>
    <row r="200" spans="1:10" ht="78">
      <c r="A200" s="29" t="s">
        <v>633</v>
      </c>
      <c r="B200" s="55" t="s">
        <v>632</v>
      </c>
      <c r="C200" s="31">
        <v>0</v>
      </c>
      <c r="D200" s="31">
        <v>0</v>
      </c>
      <c r="E200" s="66">
        <f t="shared" si="11"/>
        <v>0</v>
      </c>
      <c r="F200" s="31">
        <v>2.2000000000000002</v>
      </c>
      <c r="G200" s="66">
        <f t="shared" si="12"/>
        <v>2.2000000000000002</v>
      </c>
      <c r="H200" s="31"/>
      <c r="I200" s="31"/>
      <c r="J200" s="31"/>
    </row>
    <row r="201" spans="1:10" s="35" customFormat="1" ht="52">
      <c r="A201" s="21" t="s">
        <v>543</v>
      </c>
      <c r="B201" s="60" t="s">
        <v>521</v>
      </c>
      <c r="C201" s="23">
        <f>C202</f>
        <v>5.0999999999999996</v>
      </c>
      <c r="D201" s="23">
        <f>D202</f>
        <v>5.0999999999999996</v>
      </c>
      <c r="E201" s="66">
        <f t="shared" si="11"/>
        <v>0</v>
      </c>
      <c r="F201" s="23">
        <f>F202</f>
        <v>46.7</v>
      </c>
      <c r="G201" s="66">
        <f t="shared" si="12"/>
        <v>41.6</v>
      </c>
      <c r="H201" s="23">
        <f t="shared" si="13"/>
        <v>915.68627450980409</v>
      </c>
      <c r="I201" s="23"/>
      <c r="J201" s="23">
        <f>J202</f>
        <v>88</v>
      </c>
    </row>
    <row r="202" spans="1:10" s="67" customFormat="1" ht="65">
      <c r="A202" s="68" t="s">
        <v>544</v>
      </c>
      <c r="B202" s="69" t="s">
        <v>522</v>
      </c>
      <c r="C202" s="31">
        <v>5.0999999999999996</v>
      </c>
      <c r="D202" s="31">
        <v>5.0999999999999996</v>
      </c>
      <c r="E202" s="66">
        <f t="shared" si="11"/>
        <v>0</v>
      </c>
      <c r="F202" s="31">
        <f>F203+F204+F205+F206</f>
        <v>46.7</v>
      </c>
      <c r="G202" s="66">
        <f t="shared" si="12"/>
        <v>41.6</v>
      </c>
      <c r="H202" s="31">
        <f t="shared" si="13"/>
        <v>915.68627450980409</v>
      </c>
      <c r="I202" s="31" t="e">
        <f>#REF!+#REF!</f>
        <v>#REF!</v>
      </c>
      <c r="J202" s="31">
        <v>88</v>
      </c>
    </row>
    <row r="203" spans="1:10" s="67" customFormat="1" ht="91">
      <c r="A203" s="68" t="s">
        <v>638</v>
      </c>
      <c r="B203" s="69" t="s">
        <v>634</v>
      </c>
      <c r="C203" s="31"/>
      <c r="D203" s="31"/>
      <c r="E203" s="66">
        <f t="shared" si="11"/>
        <v>0</v>
      </c>
      <c r="F203" s="31">
        <v>8</v>
      </c>
      <c r="G203" s="66">
        <f t="shared" si="12"/>
        <v>8</v>
      </c>
      <c r="H203" s="31"/>
      <c r="I203" s="31"/>
      <c r="J203" s="31"/>
    </row>
    <row r="204" spans="1:10" s="67" customFormat="1" ht="117">
      <c r="A204" s="68" t="s">
        <v>639</v>
      </c>
      <c r="B204" s="69" t="s">
        <v>635</v>
      </c>
      <c r="C204" s="31"/>
      <c r="D204" s="31"/>
      <c r="E204" s="66">
        <f t="shared" si="11"/>
        <v>0</v>
      </c>
      <c r="F204" s="31">
        <v>2.2000000000000002</v>
      </c>
      <c r="G204" s="66">
        <f t="shared" si="12"/>
        <v>2.2000000000000002</v>
      </c>
      <c r="H204" s="31"/>
      <c r="I204" s="31"/>
      <c r="J204" s="31"/>
    </row>
    <row r="205" spans="1:10" s="67" customFormat="1" ht="65">
      <c r="A205" s="68" t="s">
        <v>640</v>
      </c>
      <c r="B205" s="69" t="s">
        <v>636</v>
      </c>
      <c r="C205" s="31"/>
      <c r="D205" s="31"/>
      <c r="E205" s="66">
        <f t="shared" si="11"/>
        <v>0</v>
      </c>
      <c r="F205" s="31">
        <v>35.5</v>
      </c>
      <c r="G205" s="66">
        <f t="shared" si="12"/>
        <v>35.5</v>
      </c>
      <c r="H205" s="31"/>
      <c r="I205" s="31"/>
      <c r="J205" s="31"/>
    </row>
    <row r="206" spans="1:10" s="67" customFormat="1" ht="65">
      <c r="A206" s="68" t="s">
        <v>641</v>
      </c>
      <c r="B206" s="69" t="s">
        <v>637</v>
      </c>
      <c r="C206" s="31"/>
      <c r="D206" s="31"/>
      <c r="E206" s="66">
        <f t="shared" ref="E206:E269" si="15">D206-C206</f>
        <v>0</v>
      </c>
      <c r="F206" s="31">
        <v>1</v>
      </c>
      <c r="G206" s="66">
        <f t="shared" ref="G206:G269" si="16">F206-D206</f>
        <v>1</v>
      </c>
      <c r="H206" s="31"/>
      <c r="I206" s="31"/>
      <c r="J206" s="31"/>
    </row>
    <row r="207" spans="1:10" s="35" customFormat="1" ht="39">
      <c r="A207" s="21" t="s">
        <v>545</v>
      </c>
      <c r="B207" s="60" t="s">
        <v>523</v>
      </c>
      <c r="C207" s="23">
        <f>C208</f>
        <v>3</v>
      </c>
      <c r="D207" s="23">
        <f>D208+D210</f>
        <v>23</v>
      </c>
      <c r="E207" s="66">
        <f t="shared" si="15"/>
        <v>20</v>
      </c>
      <c r="F207" s="23">
        <f>F208+F210</f>
        <v>15.3</v>
      </c>
      <c r="G207" s="66">
        <f t="shared" si="16"/>
        <v>-7.6999999999999993</v>
      </c>
      <c r="H207" s="23">
        <f t="shared" si="13"/>
        <v>66.521739130434781</v>
      </c>
      <c r="I207" s="23" t="e">
        <f>I208+#REF!+I211+I212+I217+#REF!</f>
        <v>#REF!</v>
      </c>
      <c r="J207" s="23">
        <f>J208+J210</f>
        <v>215</v>
      </c>
    </row>
    <row r="208" spans="1:10" ht="52">
      <c r="A208" s="29" t="s">
        <v>558</v>
      </c>
      <c r="B208" s="62" t="s">
        <v>524</v>
      </c>
      <c r="C208" s="31">
        <v>3</v>
      </c>
      <c r="D208" s="31">
        <v>3</v>
      </c>
      <c r="E208" s="66">
        <f t="shared" si="15"/>
        <v>0</v>
      </c>
      <c r="F208" s="31">
        <v>0.3</v>
      </c>
      <c r="G208" s="66">
        <f t="shared" si="16"/>
        <v>-2.7</v>
      </c>
      <c r="H208" s="31">
        <f t="shared" si="13"/>
        <v>10</v>
      </c>
      <c r="I208" s="31"/>
      <c r="J208" s="31">
        <v>30</v>
      </c>
    </row>
    <row r="209" spans="1:10" ht="65">
      <c r="A209" s="29" t="s">
        <v>643</v>
      </c>
      <c r="B209" s="62" t="s">
        <v>642</v>
      </c>
      <c r="C209" s="31"/>
      <c r="D209" s="31"/>
      <c r="E209" s="66">
        <f t="shared" si="15"/>
        <v>0</v>
      </c>
      <c r="F209" s="31">
        <v>0.3</v>
      </c>
      <c r="G209" s="66">
        <f t="shared" si="16"/>
        <v>0.3</v>
      </c>
      <c r="H209" s="31"/>
      <c r="I209" s="31"/>
      <c r="J209" s="31"/>
    </row>
    <row r="210" spans="1:10" ht="52">
      <c r="A210" s="29" t="s">
        <v>574</v>
      </c>
      <c r="B210" s="62" t="s">
        <v>573</v>
      </c>
      <c r="C210" s="31">
        <v>0</v>
      </c>
      <c r="D210" s="31">
        <v>20</v>
      </c>
      <c r="E210" s="66">
        <f t="shared" si="15"/>
        <v>20</v>
      </c>
      <c r="F210" s="31">
        <v>15</v>
      </c>
      <c r="G210" s="66">
        <f t="shared" si="16"/>
        <v>-5</v>
      </c>
      <c r="H210" s="31">
        <f t="shared" si="13"/>
        <v>75</v>
      </c>
      <c r="I210" s="31"/>
      <c r="J210" s="31">
        <v>185</v>
      </c>
    </row>
    <row r="211" spans="1:10" ht="42.65" customHeight="1">
      <c r="A211" s="21" t="s">
        <v>546</v>
      </c>
      <c r="B211" s="60" t="s">
        <v>525</v>
      </c>
      <c r="C211" s="23">
        <f>C212</f>
        <v>3.3</v>
      </c>
      <c r="D211" s="23">
        <f>D212</f>
        <v>3.3</v>
      </c>
      <c r="E211" s="66">
        <f t="shared" si="15"/>
        <v>0</v>
      </c>
      <c r="F211" s="23">
        <f>F212</f>
        <v>0</v>
      </c>
      <c r="G211" s="66">
        <f t="shared" si="16"/>
        <v>-3.3</v>
      </c>
      <c r="H211" s="23">
        <f t="shared" si="13"/>
        <v>0</v>
      </c>
      <c r="I211" s="23"/>
      <c r="J211" s="23">
        <f>J212+J213</f>
        <v>215</v>
      </c>
    </row>
    <row r="212" spans="1:10" ht="52">
      <c r="A212" s="29" t="s">
        <v>559</v>
      </c>
      <c r="B212" s="62" t="s">
        <v>526</v>
      </c>
      <c r="C212" s="31">
        <v>3.3</v>
      </c>
      <c r="D212" s="31">
        <v>3.3</v>
      </c>
      <c r="E212" s="66">
        <f t="shared" si="15"/>
        <v>0</v>
      </c>
      <c r="F212" s="31">
        <v>0</v>
      </c>
      <c r="G212" s="66">
        <f t="shared" si="16"/>
        <v>-3.3</v>
      </c>
      <c r="H212" s="31">
        <f t="shared" si="13"/>
        <v>0</v>
      </c>
      <c r="I212" s="31" t="e">
        <f>#REF!</f>
        <v>#REF!</v>
      </c>
      <c r="J212" s="31">
        <v>150</v>
      </c>
    </row>
    <row r="213" spans="1:10" ht="52">
      <c r="A213" s="29" t="s">
        <v>615</v>
      </c>
      <c r="B213" s="62" t="s">
        <v>614</v>
      </c>
      <c r="C213" s="31">
        <v>0</v>
      </c>
      <c r="D213" s="31">
        <v>0</v>
      </c>
      <c r="E213" s="66">
        <f t="shared" si="15"/>
        <v>0</v>
      </c>
      <c r="F213" s="31">
        <v>0</v>
      </c>
      <c r="G213" s="66">
        <f t="shared" si="16"/>
        <v>0</v>
      </c>
      <c r="H213" s="31"/>
      <c r="I213" s="31"/>
      <c r="J213" s="31">
        <v>65</v>
      </c>
    </row>
    <row r="214" spans="1:10" ht="39">
      <c r="A214" s="21" t="s">
        <v>608</v>
      </c>
      <c r="B214" s="60" t="s">
        <v>606</v>
      </c>
      <c r="C214" s="23">
        <f>C216</f>
        <v>0</v>
      </c>
      <c r="D214" s="23">
        <f>D216</f>
        <v>0</v>
      </c>
      <c r="E214" s="66">
        <f t="shared" si="15"/>
        <v>0</v>
      </c>
      <c r="F214" s="23">
        <f>F216</f>
        <v>2.5</v>
      </c>
      <c r="G214" s="66">
        <f t="shared" si="16"/>
        <v>2.5</v>
      </c>
      <c r="H214" s="23"/>
      <c r="I214" s="23"/>
      <c r="J214" s="23">
        <f>J216</f>
        <v>0</v>
      </c>
    </row>
    <row r="215" spans="1:10" ht="52">
      <c r="A215" s="29" t="s">
        <v>645</v>
      </c>
      <c r="B215" s="62" t="s">
        <v>644</v>
      </c>
      <c r="C215" s="23"/>
      <c r="D215" s="23"/>
      <c r="E215" s="66">
        <f t="shared" si="15"/>
        <v>0</v>
      </c>
      <c r="F215" s="23">
        <f>F216</f>
        <v>2.5</v>
      </c>
      <c r="G215" s="66">
        <f t="shared" si="16"/>
        <v>2.5</v>
      </c>
      <c r="H215" s="23"/>
      <c r="I215" s="23"/>
      <c r="J215" s="23"/>
    </row>
    <row r="216" spans="1:10" ht="39">
      <c r="A216" s="29" t="s">
        <v>609</v>
      </c>
      <c r="B216" s="62" t="s">
        <v>607</v>
      </c>
      <c r="C216" s="31"/>
      <c r="D216" s="31"/>
      <c r="E216" s="66">
        <f t="shared" si="15"/>
        <v>0</v>
      </c>
      <c r="F216" s="31">
        <v>2.5</v>
      </c>
      <c r="G216" s="66">
        <f t="shared" si="16"/>
        <v>2.5</v>
      </c>
      <c r="H216" s="31"/>
      <c r="I216" s="31"/>
      <c r="J216" s="31">
        <v>0</v>
      </c>
    </row>
    <row r="217" spans="1:10" ht="52">
      <c r="A217" s="21" t="s">
        <v>560</v>
      </c>
      <c r="B217" s="60" t="s">
        <v>527</v>
      </c>
      <c r="C217" s="23">
        <f>C218</f>
        <v>41</v>
      </c>
      <c r="D217" s="23">
        <f t="shared" ref="D217:F217" si="17">D218</f>
        <v>41</v>
      </c>
      <c r="E217" s="66">
        <f t="shared" si="15"/>
        <v>0</v>
      </c>
      <c r="F217" s="23">
        <f t="shared" si="17"/>
        <v>0</v>
      </c>
      <c r="G217" s="66">
        <f t="shared" si="16"/>
        <v>-41</v>
      </c>
      <c r="H217" s="23">
        <f t="shared" si="13"/>
        <v>0</v>
      </c>
      <c r="I217" s="23" t="e">
        <f>#REF!</f>
        <v>#REF!</v>
      </c>
      <c r="J217" s="23">
        <f>J218</f>
        <v>613.5</v>
      </c>
    </row>
    <row r="218" spans="1:10" s="35" customFormat="1" ht="65">
      <c r="A218" s="29" t="s">
        <v>547</v>
      </c>
      <c r="B218" s="62" t="s">
        <v>528</v>
      </c>
      <c r="C218" s="31">
        <v>41</v>
      </c>
      <c r="D218" s="31">
        <v>41</v>
      </c>
      <c r="E218" s="66">
        <f t="shared" si="15"/>
        <v>0</v>
      </c>
      <c r="F218" s="31">
        <v>0</v>
      </c>
      <c r="G218" s="66">
        <f t="shared" si="16"/>
        <v>-41</v>
      </c>
      <c r="H218" s="31">
        <f t="shared" si="13"/>
        <v>0</v>
      </c>
      <c r="I218" s="31">
        <v>0</v>
      </c>
      <c r="J218" s="31">
        <v>613.5</v>
      </c>
    </row>
    <row r="219" spans="1:10" s="35" customFormat="1" ht="43.75" customHeight="1">
      <c r="A219" s="21" t="s">
        <v>612</v>
      </c>
      <c r="B219" s="60" t="s">
        <v>610</v>
      </c>
      <c r="C219" s="23">
        <f>C221</f>
        <v>0</v>
      </c>
      <c r="D219" s="23">
        <f t="shared" ref="D219:F219" si="18">D221</f>
        <v>0</v>
      </c>
      <c r="E219" s="66">
        <f t="shared" si="15"/>
        <v>0</v>
      </c>
      <c r="F219" s="23">
        <f t="shared" si="18"/>
        <v>3</v>
      </c>
      <c r="G219" s="66">
        <f t="shared" si="16"/>
        <v>3</v>
      </c>
      <c r="H219" s="23"/>
      <c r="I219" s="23"/>
      <c r="J219" s="23">
        <v>0</v>
      </c>
    </row>
    <row r="220" spans="1:10" s="35" customFormat="1" ht="71.400000000000006" customHeight="1">
      <c r="A220" s="29" t="s">
        <v>647</v>
      </c>
      <c r="B220" s="62" t="s">
        <v>646</v>
      </c>
      <c r="C220" s="23"/>
      <c r="D220" s="23"/>
      <c r="E220" s="66">
        <f t="shared" si="15"/>
        <v>0</v>
      </c>
      <c r="F220" s="31">
        <f>F221</f>
        <v>3</v>
      </c>
      <c r="G220" s="66">
        <f t="shared" si="16"/>
        <v>3</v>
      </c>
      <c r="H220" s="23"/>
      <c r="I220" s="23"/>
      <c r="J220" s="31">
        <v>0</v>
      </c>
    </row>
    <row r="221" spans="1:10" s="35" customFormat="1" ht="78">
      <c r="A221" s="29" t="s">
        <v>613</v>
      </c>
      <c r="B221" s="62" t="s">
        <v>611</v>
      </c>
      <c r="C221" s="31">
        <v>0</v>
      </c>
      <c r="D221" s="31">
        <v>0</v>
      </c>
      <c r="E221" s="66">
        <f t="shared" si="15"/>
        <v>0</v>
      </c>
      <c r="F221" s="31">
        <v>3</v>
      </c>
      <c r="G221" s="66">
        <f t="shared" si="16"/>
        <v>3</v>
      </c>
      <c r="H221" s="31"/>
      <c r="I221" s="31"/>
      <c r="J221" s="31">
        <v>0</v>
      </c>
    </row>
    <row r="222" spans="1:10" s="35" customFormat="1" ht="65">
      <c r="A222" s="21" t="s">
        <v>548</v>
      </c>
      <c r="B222" s="60" t="s">
        <v>529</v>
      </c>
      <c r="C222" s="23">
        <f>C223</f>
        <v>0.4</v>
      </c>
      <c r="D222" s="23">
        <f>D223</f>
        <v>0.4</v>
      </c>
      <c r="E222" s="66">
        <f t="shared" si="15"/>
        <v>0</v>
      </c>
      <c r="F222" s="23">
        <f>F223</f>
        <v>0</v>
      </c>
      <c r="G222" s="66">
        <f t="shared" si="16"/>
        <v>-0.4</v>
      </c>
      <c r="H222" s="23">
        <f t="shared" si="13"/>
        <v>0</v>
      </c>
      <c r="I222" s="23">
        <f>I224</f>
        <v>0</v>
      </c>
      <c r="J222" s="23">
        <f>J223</f>
        <v>18.3</v>
      </c>
    </row>
    <row r="223" spans="1:10" s="32" customFormat="1" ht="78">
      <c r="A223" s="29" t="s">
        <v>561</v>
      </c>
      <c r="B223" s="62" t="s">
        <v>530</v>
      </c>
      <c r="C223" s="31">
        <v>0.4</v>
      </c>
      <c r="D223" s="31">
        <v>0.4</v>
      </c>
      <c r="E223" s="66">
        <f t="shared" si="15"/>
        <v>0</v>
      </c>
      <c r="F223" s="31">
        <v>0</v>
      </c>
      <c r="G223" s="66">
        <f t="shared" si="16"/>
        <v>-0.4</v>
      </c>
      <c r="H223" s="31">
        <f t="shared" si="13"/>
        <v>0</v>
      </c>
      <c r="I223" s="31" t="e">
        <f>#REF!</f>
        <v>#REF!</v>
      </c>
      <c r="J223" s="31">
        <v>18.3</v>
      </c>
    </row>
    <row r="224" spans="1:10" s="32" customFormat="1" ht="39">
      <c r="A224" s="21" t="s">
        <v>549</v>
      </c>
      <c r="B224" s="60" t="s">
        <v>531</v>
      </c>
      <c r="C224" s="23">
        <f>C225</f>
        <v>35.6</v>
      </c>
      <c r="D224" s="23">
        <f t="shared" ref="D224" si="19">D225</f>
        <v>35.6</v>
      </c>
      <c r="E224" s="66">
        <f t="shared" si="15"/>
        <v>0</v>
      </c>
      <c r="F224" s="23">
        <f>F225+F228</f>
        <v>9.1999999999999993</v>
      </c>
      <c r="G224" s="66">
        <f t="shared" si="16"/>
        <v>-26.400000000000002</v>
      </c>
      <c r="H224" s="23">
        <f t="shared" si="13"/>
        <v>25.842696629213478</v>
      </c>
      <c r="I224" s="23"/>
      <c r="J224" s="23">
        <f>J225</f>
        <v>361.5</v>
      </c>
    </row>
    <row r="225" spans="1:10" s="35" customFormat="1" ht="55.75" customHeight="1">
      <c r="A225" s="29" t="s">
        <v>550</v>
      </c>
      <c r="B225" s="62" t="s">
        <v>532</v>
      </c>
      <c r="C225" s="31">
        <v>35.6</v>
      </c>
      <c r="D225" s="31">
        <v>35.6</v>
      </c>
      <c r="E225" s="66">
        <f t="shared" si="15"/>
        <v>0</v>
      </c>
      <c r="F225" s="31">
        <f>F226+F227</f>
        <v>8.1</v>
      </c>
      <c r="G225" s="66">
        <f t="shared" si="16"/>
        <v>-27.5</v>
      </c>
      <c r="H225" s="31">
        <f t="shared" si="13"/>
        <v>22.752808988764041</v>
      </c>
      <c r="I225" s="31">
        <f>I229</f>
        <v>0</v>
      </c>
      <c r="J225" s="31">
        <v>361.5</v>
      </c>
    </row>
    <row r="226" spans="1:10" s="35" customFormat="1" ht="55.75" customHeight="1">
      <c r="A226" s="29" t="s">
        <v>650</v>
      </c>
      <c r="B226" s="62" t="s">
        <v>648</v>
      </c>
      <c r="C226" s="31"/>
      <c r="D226" s="31"/>
      <c r="E226" s="66">
        <f t="shared" si="15"/>
        <v>0</v>
      </c>
      <c r="F226" s="31">
        <v>5.6</v>
      </c>
      <c r="G226" s="66">
        <f t="shared" si="16"/>
        <v>5.6</v>
      </c>
      <c r="H226" s="31"/>
      <c r="I226" s="31"/>
      <c r="J226" s="31"/>
    </row>
    <row r="227" spans="1:10" s="35" customFormat="1" ht="55.75" customHeight="1">
      <c r="A227" s="29" t="s">
        <v>651</v>
      </c>
      <c r="B227" s="62" t="s">
        <v>649</v>
      </c>
      <c r="C227" s="31"/>
      <c r="D227" s="31"/>
      <c r="E227" s="66">
        <f t="shared" si="15"/>
        <v>0</v>
      </c>
      <c r="F227" s="31">
        <v>2.5</v>
      </c>
      <c r="G227" s="66">
        <f t="shared" si="16"/>
        <v>2.5</v>
      </c>
      <c r="H227" s="31"/>
      <c r="I227" s="31"/>
      <c r="J227" s="31"/>
    </row>
    <row r="228" spans="1:10" s="35" customFormat="1" ht="46.25" customHeight="1">
      <c r="A228" s="29" t="s">
        <v>576</v>
      </c>
      <c r="B228" s="62" t="s">
        <v>575</v>
      </c>
      <c r="C228" s="31">
        <v>0</v>
      </c>
      <c r="D228" s="31">
        <v>0</v>
      </c>
      <c r="E228" s="66">
        <f t="shared" si="15"/>
        <v>0</v>
      </c>
      <c r="F228" s="31">
        <v>1.1000000000000001</v>
      </c>
      <c r="G228" s="66">
        <f t="shared" si="16"/>
        <v>1.1000000000000001</v>
      </c>
      <c r="H228" s="31"/>
      <c r="I228" s="31"/>
      <c r="J228" s="31"/>
    </row>
    <row r="229" spans="1:10" ht="46.25" customHeight="1">
      <c r="A229" s="21" t="s">
        <v>551</v>
      </c>
      <c r="B229" s="60" t="s">
        <v>533</v>
      </c>
      <c r="C229" s="23">
        <f>C230</f>
        <v>15.7</v>
      </c>
      <c r="D229" s="23">
        <f t="shared" ref="D229:F229" si="20">D230</f>
        <v>15.7</v>
      </c>
      <c r="E229" s="66">
        <f t="shared" si="15"/>
        <v>0</v>
      </c>
      <c r="F229" s="23">
        <f t="shared" si="20"/>
        <v>42.1</v>
      </c>
      <c r="G229" s="66">
        <f t="shared" si="16"/>
        <v>26.400000000000002</v>
      </c>
      <c r="H229" s="23">
        <f t="shared" si="13"/>
        <v>268.15286624203821</v>
      </c>
      <c r="I229" s="23"/>
      <c r="J229" s="23">
        <f>J230</f>
        <v>527</v>
      </c>
    </row>
    <row r="230" spans="1:10" ht="52">
      <c r="A230" s="29" t="s">
        <v>552</v>
      </c>
      <c r="B230" s="62" t="s">
        <v>534</v>
      </c>
      <c r="C230" s="31">
        <v>15.7</v>
      </c>
      <c r="D230" s="31">
        <v>15.7</v>
      </c>
      <c r="E230" s="66">
        <f t="shared" si="15"/>
        <v>0</v>
      </c>
      <c r="F230" s="31">
        <f>F231+F232</f>
        <v>42.1</v>
      </c>
      <c r="G230" s="66">
        <f t="shared" si="16"/>
        <v>26.400000000000002</v>
      </c>
      <c r="H230" s="31">
        <f t="shared" si="13"/>
        <v>268.15286624203821</v>
      </c>
      <c r="I230" s="31"/>
      <c r="J230" s="31">
        <v>527</v>
      </c>
    </row>
    <row r="231" spans="1:10" ht="65">
      <c r="A231" s="29" t="s">
        <v>654</v>
      </c>
      <c r="B231" s="62" t="s">
        <v>652</v>
      </c>
      <c r="C231" s="31"/>
      <c r="D231" s="31"/>
      <c r="E231" s="66">
        <f t="shared" si="15"/>
        <v>0</v>
      </c>
      <c r="F231" s="31">
        <v>7</v>
      </c>
      <c r="G231" s="66">
        <f t="shared" si="16"/>
        <v>7</v>
      </c>
      <c r="H231" s="31"/>
      <c r="I231" s="31"/>
      <c r="J231" s="31"/>
    </row>
    <row r="232" spans="1:10" ht="57.65" customHeight="1">
      <c r="A232" s="29" t="s">
        <v>655</v>
      </c>
      <c r="B232" s="62" t="s">
        <v>653</v>
      </c>
      <c r="C232" s="31"/>
      <c r="D232" s="31"/>
      <c r="E232" s="66">
        <f t="shared" si="15"/>
        <v>0</v>
      </c>
      <c r="F232" s="31">
        <v>35.1</v>
      </c>
      <c r="G232" s="66">
        <f t="shared" si="16"/>
        <v>35.1</v>
      </c>
      <c r="H232" s="31"/>
      <c r="I232" s="31"/>
      <c r="J232" s="31"/>
    </row>
    <row r="233" spans="1:10" ht="26">
      <c r="A233" s="42" t="s">
        <v>562</v>
      </c>
      <c r="B233" s="59" t="s">
        <v>535</v>
      </c>
      <c r="C233" s="44">
        <f>C234</f>
        <v>209.1</v>
      </c>
      <c r="D233" s="44">
        <f t="shared" ref="D233:F233" si="21">D234</f>
        <v>469.5</v>
      </c>
      <c r="E233" s="66">
        <f t="shared" si="15"/>
        <v>260.39999999999998</v>
      </c>
      <c r="F233" s="44">
        <f t="shared" si="21"/>
        <v>469.5</v>
      </c>
      <c r="G233" s="66">
        <f t="shared" si="16"/>
        <v>0</v>
      </c>
      <c r="H233" s="44">
        <f t="shared" ref="H233:H299" si="22">F233/D233*100</f>
        <v>100</v>
      </c>
      <c r="I233" s="44"/>
      <c r="J233" s="44">
        <f t="shared" ref="J233" si="23">J234</f>
        <v>1460.2</v>
      </c>
    </row>
    <row r="234" spans="1:10" ht="27.65" customHeight="1">
      <c r="A234" s="29" t="s">
        <v>553</v>
      </c>
      <c r="B234" s="62" t="s">
        <v>536</v>
      </c>
      <c r="C234" s="31">
        <v>209.1</v>
      </c>
      <c r="D234" s="31">
        <v>469.5</v>
      </c>
      <c r="E234" s="66">
        <f t="shared" si="15"/>
        <v>260.39999999999998</v>
      </c>
      <c r="F234" s="31">
        <v>469.5</v>
      </c>
      <c r="G234" s="66">
        <f t="shared" si="16"/>
        <v>0</v>
      </c>
      <c r="H234" s="31">
        <f t="shared" si="22"/>
        <v>100</v>
      </c>
      <c r="I234" s="31"/>
      <c r="J234" s="31">
        <v>1460.2</v>
      </c>
    </row>
    <row r="235" spans="1:10" ht="27.65" customHeight="1">
      <c r="A235" s="42" t="s">
        <v>578</v>
      </c>
      <c r="B235" s="59" t="s">
        <v>577</v>
      </c>
      <c r="C235" s="44">
        <f>C236+C238</f>
        <v>0</v>
      </c>
      <c r="D235" s="44">
        <f>D236+D238</f>
        <v>943.3</v>
      </c>
      <c r="E235" s="66">
        <f t="shared" si="15"/>
        <v>943.3</v>
      </c>
      <c r="F235" s="44">
        <f>F236+F238</f>
        <v>1044.8</v>
      </c>
      <c r="G235" s="66">
        <f t="shared" si="16"/>
        <v>101.5</v>
      </c>
      <c r="H235" s="44">
        <f t="shared" si="22"/>
        <v>110.76009752994807</v>
      </c>
      <c r="I235" s="44"/>
      <c r="J235" s="44">
        <f>J236+J238</f>
        <v>2901.2</v>
      </c>
    </row>
    <row r="236" spans="1:10" ht="27.65" customHeight="1">
      <c r="A236" s="21" t="s">
        <v>581</v>
      </c>
      <c r="B236" s="60" t="s">
        <v>579</v>
      </c>
      <c r="C236" s="23">
        <f>C237</f>
        <v>0</v>
      </c>
      <c r="D236" s="23">
        <f t="shared" ref="D236:F236" si="24">D237</f>
        <v>0</v>
      </c>
      <c r="E236" s="66">
        <f t="shared" si="15"/>
        <v>0</v>
      </c>
      <c r="F236" s="23">
        <f t="shared" si="24"/>
        <v>96.5</v>
      </c>
      <c r="G236" s="66">
        <f t="shared" si="16"/>
        <v>96.5</v>
      </c>
      <c r="H236" s="23"/>
      <c r="I236" s="23"/>
      <c r="J236" s="23">
        <f>J237</f>
        <v>1450.6</v>
      </c>
    </row>
    <row r="237" spans="1:10" ht="27.65" customHeight="1">
      <c r="A237" s="29" t="s">
        <v>582</v>
      </c>
      <c r="B237" s="62" t="s">
        <v>580</v>
      </c>
      <c r="C237" s="31">
        <v>0</v>
      </c>
      <c r="D237" s="31">
        <v>0</v>
      </c>
      <c r="E237" s="66">
        <f t="shared" si="15"/>
        <v>0</v>
      </c>
      <c r="F237" s="31">
        <v>96.5</v>
      </c>
      <c r="G237" s="66">
        <f t="shared" si="16"/>
        <v>96.5</v>
      </c>
      <c r="H237" s="31"/>
      <c r="I237" s="31"/>
      <c r="J237" s="31">
        <v>1450.6</v>
      </c>
    </row>
    <row r="238" spans="1:10" ht="27.65" customHeight="1">
      <c r="A238" s="21" t="s">
        <v>585</v>
      </c>
      <c r="B238" s="60" t="s">
        <v>583</v>
      </c>
      <c r="C238" s="23">
        <f>C239</f>
        <v>0</v>
      </c>
      <c r="D238" s="23">
        <f t="shared" ref="D238:F238" si="25">D239</f>
        <v>943.3</v>
      </c>
      <c r="E238" s="66">
        <f t="shared" si="15"/>
        <v>943.3</v>
      </c>
      <c r="F238" s="23">
        <f t="shared" si="25"/>
        <v>948.3</v>
      </c>
      <c r="G238" s="66">
        <f t="shared" si="16"/>
        <v>5</v>
      </c>
      <c r="H238" s="23">
        <f t="shared" si="22"/>
        <v>100.53005406551468</v>
      </c>
      <c r="I238" s="23"/>
      <c r="J238" s="23">
        <f>J239</f>
        <v>1450.6</v>
      </c>
    </row>
    <row r="239" spans="1:10" ht="27.65" customHeight="1">
      <c r="A239" s="29" t="s">
        <v>586</v>
      </c>
      <c r="B239" s="62" t="s">
        <v>584</v>
      </c>
      <c r="C239" s="31">
        <v>0</v>
      </c>
      <c r="D239" s="31">
        <v>943.3</v>
      </c>
      <c r="E239" s="66">
        <f t="shared" si="15"/>
        <v>943.3</v>
      </c>
      <c r="F239" s="31">
        <v>948.3</v>
      </c>
      <c r="G239" s="66">
        <f t="shared" si="16"/>
        <v>5</v>
      </c>
      <c r="H239" s="31">
        <f t="shared" si="22"/>
        <v>100.53005406551468</v>
      </c>
      <c r="I239" s="31"/>
      <c r="J239" s="31">
        <v>1450.6</v>
      </c>
    </row>
    <row r="240" spans="1:10" ht="20.399999999999999" customHeight="1">
      <c r="A240" s="42" t="s">
        <v>591</v>
      </c>
      <c r="B240" s="59" t="s">
        <v>587</v>
      </c>
      <c r="C240" s="44">
        <f>C243</f>
        <v>0</v>
      </c>
      <c r="D240" s="44">
        <f t="shared" ref="D240:I240" si="26">D243</f>
        <v>1315</v>
      </c>
      <c r="E240" s="66">
        <f t="shared" si="15"/>
        <v>1315</v>
      </c>
      <c r="F240" s="44">
        <f t="shared" si="26"/>
        <v>1884.6999999999998</v>
      </c>
      <c r="G240" s="66">
        <f t="shared" si="16"/>
        <v>569.69999999999982</v>
      </c>
      <c r="H240" s="44">
        <f>F240/D240*100</f>
        <v>143.32319391634979</v>
      </c>
      <c r="I240" s="44">
        <f t="shared" si="26"/>
        <v>0</v>
      </c>
      <c r="J240" s="44">
        <f>J243+J241</f>
        <v>3089.9</v>
      </c>
    </row>
    <row r="241" spans="1:10" ht="27.65" customHeight="1">
      <c r="A241" s="21" t="s">
        <v>618</v>
      </c>
      <c r="B241" s="60" t="s">
        <v>616</v>
      </c>
      <c r="C241" s="23">
        <f t="shared" ref="C241:I241" si="27">C242</f>
        <v>0</v>
      </c>
      <c r="D241" s="23">
        <f t="shared" si="27"/>
        <v>0</v>
      </c>
      <c r="E241" s="23">
        <f t="shared" si="27"/>
        <v>0</v>
      </c>
      <c r="F241" s="23">
        <f t="shared" si="27"/>
        <v>0</v>
      </c>
      <c r="G241" s="23">
        <f t="shared" si="27"/>
        <v>0</v>
      </c>
      <c r="H241" s="44"/>
      <c r="I241" s="23">
        <f t="shared" si="27"/>
        <v>0</v>
      </c>
      <c r="J241" s="23">
        <f>J242</f>
        <v>1239.9000000000001</v>
      </c>
    </row>
    <row r="242" spans="1:10" ht="94.75" customHeight="1">
      <c r="A242" s="29" t="s">
        <v>619</v>
      </c>
      <c r="B242" s="62" t="s">
        <v>617</v>
      </c>
      <c r="C242" s="31">
        <v>0</v>
      </c>
      <c r="D242" s="31">
        <v>0</v>
      </c>
      <c r="E242" s="74">
        <f t="shared" si="15"/>
        <v>0</v>
      </c>
      <c r="F242" s="31">
        <v>0</v>
      </c>
      <c r="G242" s="66">
        <f t="shared" si="16"/>
        <v>0</v>
      </c>
      <c r="H242" s="44"/>
      <c r="I242" s="44"/>
      <c r="J242" s="31">
        <v>1239.9000000000001</v>
      </c>
    </row>
    <row r="243" spans="1:10" ht="27.65" customHeight="1">
      <c r="A243" s="21" t="s">
        <v>592</v>
      </c>
      <c r="B243" s="60" t="s">
        <v>588</v>
      </c>
      <c r="C243" s="23">
        <f>SUM(C244:C248)</f>
        <v>0</v>
      </c>
      <c r="D243" s="23">
        <f>D244+D248</f>
        <v>1315</v>
      </c>
      <c r="E243" s="66">
        <f t="shared" si="15"/>
        <v>1315</v>
      </c>
      <c r="F243" s="23">
        <f>F244+F248</f>
        <v>1884.6999999999998</v>
      </c>
      <c r="G243" s="66">
        <f t="shared" si="16"/>
        <v>569.69999999999982</v>
      </c>
      <c r="H243" s="23">
        <f t="shared" ref="H243:H248" si="28">F243/D243*100</f>
        <v>143.32319391634979</v>
      </c>
      <c r="I243" s="23">
        <f t="shared" ref="I243" si="29">SUM(I244:I248)</f>
        <v>0</v>
      </c>
      <c r="J243" s="23">
        <f>J244+J248</f>
        <v>1850</v>
      </c>
    </row>
    <row r="244" spans="1:10" ht="40.75" customHeight="1">
      <c r="A244" s="29" t="s">
        <v>593</v>
      </c>
      <c r="B244" s="62" t="s">
        <v>589</v>
      </c>
      <c r="C244" s="31">
        <v>0</v>
      </c>
      <c r="D244" s="31">
        <v>1250</v>
      </c>
      <c r="E244" s="66">
        <f t="shared" si="15"/>
        <v>1250</v>
      </c>
      <c r="F244" s="31">
        <f>F245+F246+F247</f>
        <v>1824.1999999999998</v>
      </c>
      <c r="G244" s="66">
        <f t="shared" si="16"/>
        <v>574.19999999999982</v>
      </c>
      <c r="H244" s="31">
        <f t="shared" si="28"/>
        <v>145.93599999999998</v>
      </c>
      <c r="I244" s="31"/>
      <c r="J244" s="31">
        <v>1750</v>
      </c>
    </row>
    <row r="245" spans="1:10" ht="46.25" customHeight="1">
      <c r="A245" s="29" t="s">
        <v>593</v>
      </c>
      <c r="B245" s="62" t="s">
        <v>589</v>
      </c>
      <c r="C245" s="31"/>
      <c r="D245" s="31"/>
      <c r="E245" s="66">
        <f t="shared" si="15"/>
        <v>0</v>
      </c>
      <c r="F245" s="31">
        <v>130.30000000000001</v>
      </c>
      <c r="G245" s="66">
        <f t="shared" si="16"/>
        <v>130.30000000000001</v>
      </c>
      <c r="H245" s="31"/>
      <c r="I245" s="31"/>
      <c r="J245" s="31"/>
    </row>
    <row r="246" spans="1:10" ht="57" customHeight="1">
      <c r="A246" s="29" t="s">
        <v>658</v>
      </c>
      <c r="B246" s="62" t="s">
        <v>656</v>
      </c>
      <c r="C246" s="31">
        <v>0</v>
      </c>
      <c r="D246" s="31">
        <v>470</v>
      </c>
      <c r="E246" s="66">
        <f t="shared" si="15"/>
        <v>470</v>
      </c>
      <c r="F246" s="31">
        <v>526.29999999999995</v>
      </c>
      <c r="G246" s="66">
        <f t="shared" si="16"/>
        <v>56.299999999999955</v>
      </c>
      <c r="H246" s="31"/>
      <c r="I246" s="31"/>
      <c r="J246" s="31">
        <v>750</v>
      </c>
    </row>
    <row r="247" spans="1:10" ht="84" customHeight="1">
      <c r="A247" s="29" t="s">
        <v>659</v>
      </c>
      <c r="B247" s="62" t="s">
        <v>657</v>
      </c>
      <c r="C247" s="31">
        <v>0</v>
      </c>
      <c r="D247" s="31">
        <v>780</v>
      </c>
      <c r="E247" s="66">
        <f t="shared" si="15"/>
        <v>780</v>
      </c>
      <c r="F247" s="31">
        <v>1167.5999999999999</v>
      </c>
      <c r="G247" s="66">
        <f t="shared" si="16"/>
        <v>387.59999999999991</v>
      </c>
      <c r="H247" s="31"/>
      <c r="I247" s="31"/>
      <c r="J247" s="31"/>
    </row>
    <row r="248" spans="1:10" ht="54.65" customHeight="1">
      <c r="A248" s="29" t="s">
        <v>594</v>
      </c>
      <c r="B248" s="62" t="s">
        <v>590</v>
      </c>
      <c r="C248" s="31">
        <v>0</v>
      </c>
      <c r="D248" s="31">
        <v>65</v>
      </c>
      <c r="E248" s="66">
        <f t="shared" si="15"/>
        <v>65</v>
      </c>
      <c r="F248" s="31">
        <v>60.5</v>
      </c>
      <c r="G248" s="66">
        <f t="shared" si="16"/>
        <v>-4.5</v>
      </c>
      <c r="H248" s="31">
        <f t="shared" si="28"/>
        <v>93.07692307692308</v>
      </c>
      <c r="I248" s="31"/>
      <c r="J248" s="31">
        <v>100</v>
      </c>
    </row>
    <row r="249" spans="1:10" s="35" customFormat="1" ht="13">
      <c r="A249" s="42" t="s">
        <v>554</v>
      </c>
      <c r="B249" s="59" t="s">
        <v>537</v>
      </c>
      <c r="C249" s="44">
        <f>C250+C252</f>
        <v>114.9</v>
      </c>
      <c r="D249" s="44">
        <f t="shared" ref="D249" si="30">D250+D252</f>
        <v>114.9</v>
      </c>
      <c r="E249" s="66">
        <f t="shared" si="15"/>
        <v>0</v>
      </c>
      <c r="F249" s="44">
        <f>F250+F252+F251</f>
        <v>167</v>
      </c>
      <c r="G249" s="66">
        <f t="shared" si="16"/>
        <v>52.099999999999994</v>
      </c>
      <c r="H249" s="44">
        <f>F249/D249*100</f>
        <v>145.34377719756307</v>
      </c>
      <c r="I249" s="44"/>
      <c r="J249" s="44">
        <f>J250+J252</f>
        <v>1068.3</v>
      </c>
    </row>
    <row r="250" spans="1:10" s="35" customFormat="1" ht="46.75" customHeight="1">
      <c r="A250" s="29" t="s">
        <v>555</v>
      </c>
      <c r="B250" s="62" t="s">
        <v>538</v>
      </c>
      <c r="C250" s="31">
        <v>14.9</v>
      </c>
      <c r="D250" s="31">
        <v>14.9</v>
      </c>
      <c r="E250" s="66">
        <f t="shared" si="15"/>
        <v>0</v>
      </c>
      <c r="F250" s="31">
        <v>0</v>
      </c>
      <c r="G250" s="66">
        <f t="shared" si="16"/>
        <v>-14.9</v>
      </c>
      <c r="H250" s="31">
        <f t="shared" ref="H250:H254" si="31">F250/D250*100</f>
        <v>0</v>
      </c>
      <c r="I250" s="31"/>
      <c r="J250" s="31">
        <v>59.7</v>
      </c>
    </row>
    <row r="251" spans="1:10" s="35" customFormat="1" ht="61.25" customHeight="1">
      <c r="A251" s="29" t="s">
        <v>596</v>
      </c>
      <c r="B251" s="62" t="s">
        <v>595</v>
      </c>
      <c r="C251" s="31">
        <v>0</v>
      </c>
      <c r="D251" s="31">
        <v>0</v>
      </c>
      <c r="E251" s="66">
        <f t="shared" si="15"/>
        <v>0</v>
      </c>
      <c r="F251" s="31">
        <v>105.5</v>
      </c>
      <c r="G251" s="66">
        <f t="shared" si="16"/>
        <v>105.5</v>
      </c>
      <c r="H251" s="31"/>
      <c r="I251" s="31"/>
      <c r="J251" s="31">
        <v>0</v>
      </c>
    </row>
    <row r="252" spans="1:10" s="35" customFormat="1" ht="26">
      <c r="A252" s="21" t="s">
        <v>556</v>
      </c>
      <c r="B252" s="60" t="s">
        <v>539</v>
      </c>
      <c r="C252" s="23">
        <f>C253</f>
        <v>100</v>
      </c>
      <c r="D252" s="23">
        <f t="shared" ref="D252:F252" si="32">D253</f>
        <v>100</v>
      </c>
      <c r="E252" s="66">
        <f t="shared" si="15"/>
        <v>0</v>
      </c>
      <c r="F252" s="23">
        <f t="shared" si="32"/>
        <v>61.5</v>
      </c>
      <c r="G252" s="66">
        <f t="shared" si="16"/>
        <v>-38.5</v>
      </c>
      <c r="H252" s="23">
        <f t="shared" si="31"/>
        <v>61.5</v>
      </c>
      <c r="I252" s="23"/>
      <c r="J252" s="23">
        <f>J253</f>
        <v>1008.6</v>
      </c>
    </row>
    <row r="253" spans="1:10" s="32" customFormat="1" ht="39">
      <c r="A253" s="29" t="s">
        <v>557</v>
      </c>
      <c r="B253" s="62" t="s">
        <v>540</v>
      </c>
      <c r="C253" s="31">
        <v>100</v>
      </c>
      <c r="D253" s="31">
        <v>100</v>
      </c>
      <c r="E253" s="66">
        <f t="shared" si="15"/>
        <v>0</v>
      </c>
      <c r="F253" s="31">
        <v>61.5</v>
      </c>
      <c r="G253" s="66">
        <f t="shared" si="16"/>
        <v>-38.5</v>
      </c>
      <c r="H253" s="31">
        <f t="shared" si="31"/>
        <v>61.5</v>
      </c>
      <c r="I253" s="31"/>
      <c r="J253" s="31">
        <v>1008.6</v>
      </c>
    </row>
    <row r="254" spans="1:10" ht="13">
      <c r="A254" s="14" t="s">
        <v>347</v>
      </c>
      <c r="B254" s="15" t="s">
        <v>348</v>
      </c>
      <c r="C254" s="16">
        <f>C255+C257</f>
        <v>211</v>
      </c>
      <c r="D254" s="16">
        <f>D255+D257</f>
        <v>825.2</v>
      </c>
      <c r="E254" s="66">
        <f t="shared" si="15"/>
        <v>614.20000000000005</v>
      </c>
      <c r="F254" s="16">
        <f>F255+F257</f>
        <v>912.2</v>
      </c>
      <c r="G254" s="66">
        <f t="shared" si="16"/>
        <v>87</v>
      </c>
      <c r="H254" s="44">
        <f t="shared" si="31"/>
        <v>110.54289869122638</v>
      </c>
      <c r="I254" s="16">
        <f>I255+I257</f>
        <v>0</v>
      </c>
      <c r="J254" s="16">
        <f>J255+J257</f>
        <v>5955.3</v>
      </c>
    </row>
    <row r="255" spans="1:10" s="35" customFormat="1" ht="13">
      <c r="A255" s="14" t="s">
        <v>349</v>
      </c>
      <c r="B255" s="15" t="s">
        <v>350</v>
      </c>
      <c r="C255" s="16">
        <f>C256</f>
        <v>0</v>
      </c>
      <c r="D255" s="16">
        <f>D256</f>
        <v>0</v>
      </c>
      <c r="E255" s="66">
        <f t="shared" si="15"/>
        <v>0</v>
      </c>
      <c r="F255" s="16">
        <f>F256</f>
        <v>52.2</v>
      </c>
      <c r="G255" s="66">
        <f t="shared" si="16"/>
        <v>52.2</v>
      </c>
      <c r="H255" s="44"/>
      <c r="I255" s="16">
        <f>I256</f>
        <v>0</v>
      </c>
      <c r="J255" s="16">
        <f>J256</f>
        <v>0</v>
      </c>
    </row>
    <row r="256" spans="1:10" ht="13">
      <c r="A256" s="24" t="s">
        <v>351</v>
      </c>
      <c r="B256" s="25" t="s">
        <v>352</v>
      </c>
      <c r="C256" s="26">
        <v>0</v>
      </c>
      <c r="D256" s="26">
        <v>0</v>
      </c>
      <c r="E256" s="66">
        <f t="shared" si="15"/>
        <v>0</v>
      </c>
      <c r="F256" s="26">
        <v>52.2</v>
      </c>
      <c r="G256" s="66">
        <f t="shared" si="16"/>
        <v>52.2</v>
      </c>
      <c r="H256" s="44"/>
      <c r="I256" s="26"/>
      <c r="J256" s="26">
        <v>0</v>
      </c>
    </row>
    <row r="257" spans="1:12" s="35" customFormat="1" ht="13">
      <c r="A257" s="14" t="s">
        <v>353</v>
      </c>
      <c r="B257" s="15" t="s">
        <v>354</v>
      </c>
      <c r="C257" s="16">
        <f>C258</f>
        <v>211</v>
      </c>
      <c r="D257" s="16">
        <f>D258</f>
        <v>825.2</v>
      </c>
      <c r="E257" s="66">
        <f t="shared" si="15"/>
        <v>614.20000000000005</v>
      </c>
      <c r="F257" s="16">
        <f>F258</f>
        <v>860</v>
      </c>
      <c r="G257" s="66">
        <f t="shared" si="16"/>
        <v>34.799999999999955</v>
      </c>
      <c r="H257" s="16">
        <f t="shared" si="22"/>
        <v>104.21715947649055</v>
      </c>
      <c r="I257" s="16">
        <f>I258</f>
        <v>0</v>
      </c>
      <c r="J257" s="16">
        <f>J258</f>
        <v>5955.3</v>
      </c>
    </row>
    <row r="258" spans="1:12" ht="13">
      <c r="A258" s="24" t="s">
        <v>355</v>
      </c>
      <c r="B258" s="25" t="s">
        <v>356</v>
      </c>
      <c r="C258" s="26">
        <v>211</v>
      </c>
      <c r="D258" s="26">
        <v>825.2</v>
      </c>
      <c r="E258" s="66">
        <f t="shared" si="15"/>
        <v>614.20000000000005</v>
      </c>
      <c r="F258" s="26">
        <v>860</v>
      </c>
      <c r="G258" s="66">
        <f t="shared" si="16"/>
        <v>34.799999999999955</v>
      </c>
      <c r="H258" s="26">
        <f t="shared" si="22"/>
        <v>104.21715947649055</v>
      </c>
      <c r="I258" s="26"/>
      <c r="J258" s="26">
        <v>5955.3</v>
      </c>
    </row>
    <row r="259" spans="1:12" ht="13">
      <c r="A259" s="14" t="s">
        <v>357</v>
      </c>
      <c r="B259" s="19" t="s">
        <v>358</v>
      </c>
      <c r="C259" s="16">
        <f>C260+C323+C333+C327</f>
        <v>477931</v>
      </c>
      <c r="D259" s="16">
        <f>D260+D323+D333+D327</f>
        <v>528268.09999999986</v>
      </c>
      <c r="E259" s="66">
        <f t="shared" si="15"/>
        <v>50337.09999999986</v>
      </c>
      <c r="F259" s="16">
        <f>F260+F323+F333+F327</f>
        <v>342458.10000000003</v>
      </c>
      <c r="G259" s="66">
        <f t="shared" si="16"/>
        <v>-185809.99999999983</v>
      </c>
      <c r="H259" s="16">
        <f t="shared" si="22"/>
        <v>64.826571962229053</v>
      </c>
      <c r="I259" s="16" t="e">
        <f>I260+I323+I333+I327</f>
        <v>#REF!</v>
      </c>
      <c r="J259" s="16">
        <f>J260+J323+J333+J327</f>
        <v>4797105.5999999987</v>
      </c>
    </row>
    <row r="260" spans="1:12" ht="26">
      <c r="A260" s="46" t="s">
        <v>359</v>
      </c>
      <c r="B260" s="15" t="s">
        <v>360</v>
      </c>
      <c r="C260" s="16">
        <f>C261+C266+C299+C316</f>
        <v>477931</v>
      </c>
      <c r="D260" s="16">
        <f>D261+D266+D299+D316</f>
        <v>532041.69999999995</v>
      </c>
      <c r="E260" s="66">
        <f t="shared" si="15"/>
        <v>54110.699999999953</v>
      </c>
      <c r="F260" s="16">
        <f>F261+F266+F299+F316</f>
        <v>348749.2</v>
      </c>
      <c r="G260" s="66">
        <f t="shared" si="16"/>
        <v>-183292.49999999994</v>
      </c>
      <c r="H260" s="16">
        <f t="shared" si="22"/>
        <v>65.549222927450998</v>
      </c>
      <c r="I260" s="16" t="e">
        <f>I261+I266+I299+I316</f>
        <v>#REF!</v>
      </c>
      <c r="J260" s="16">
        <f>J261+J266+J299+J316</f>
        <v>4639373.9999999991</v>
      </c>
    </row>
    <row r="261" spans="1:12" s="35" customFormat="1" ht="17" customHeight="1">
      <c r="A261" s="18" t="s">
        <v>480</v>
      </c>
      <c r="B261" s="19" t="s">
        <v>361</v>
      </c>
      <c r="C261" s="16">
        <f>C262+C264</f>
        <v>18667.400000000001</v>
      </c>
      <c r="D261" s="16">
        <f>D262+D264</f>
        <v>18667.400000000001</v>
      </c>
      <c r="E261" s="66">
        <f t="shared" si="15"/>
        <v>0</v>
      </c>
      <c r="F261" s="16">
        <f>F262+F264</f>
        <v>18667.400000000001</v>
      </c>
      <c r="G261" s="66">
        <f t="shared" si="16"/>
        <v>0</v>
      </c>
      <c r="H261" s="16">
        <f t="shared" si="22"/>
        <v>100</v>
      </c>
      <c r="I261" s="16">
        <f>I262+I264</f>
        <v>0</v>
      </c>
      <c r="J261" s="16">
        <f>J262+J264</f>
        <v>187490.7</v>
      </c>
    </row>
    <row r="262" spans="1:12" s="28" customFormat="1" ht="13">
      <c r="A262" s="50" t="s">
        <v>564</v>
      </c>
      <c r="B262" s="40" t="s">
        <v>363</v>
      </c>
      <c r="C262" s="27">
        <f>C263</f>
        <v>18667.400000000001</v>
      </c>
      <c r="D262" s="27">
        <f>D263</f>
        <v>18667.400000000001</v>
      </c>
      <c r="E262" s="66">
        <f t="shared" si="15"/>
        <v>0</v>
      </c>
      <c r="F262" s="27">
        <f>F263</f>
        <v>18667.400000000001</v>
      </c>
      <c r="G262" s="66">
        <f t="shared" si="16"/>
        <v>0</v>
      </c>
      <c r="H262" s="27">
        <f t="shared" si="22"/>
        <v>100</v>
      </c>
      <c r="I262" s="27">
        <f>I263</f>
        <v>0</v>
      </c>
      <c r="J262" s="27">
        <f>J263</f>
        <v>187490.7</v>
      </c>
    </row>
    <row r="263" spans="1:12" ht="13">
      <c r="A263" s="61" t="s">
        <v>597</v>
      </c>
      <c r="B263" s="25" t="s">
        <v>365</v>
      </c>
      <c r="C263" s="26">
        <v>18667.400000000001</v>
      </c>
      <c r="D263" s="26">
        <v>18667.400000000001</v>
      </c>
      <c r="E263" s="66">
        <f t="shared" si="15"/>
        <v>0</v>
      </c>
      <c r="F263" s="26">
        <v>18667.400000000001</v>
      </c>
      <c r="G263" s="66">
        <f t="shared" si="16"/>
        <v>0</v>
      </c>
      <c r="H263" s="26">
        <f t="shared" si="22"/>
        <v>100</v>
      </c>
      <c r="I263" s="26"/>
      <c r="J263" s="26">
        <v>187490.7</v>
      </c>
    </row>
    <row r="264" spans="1:12" s="28" customFormat="1" ht="13" hidden="1">
      <c r="A264" s="56" t="s">
        <v>362</v>
      </c>
      <c r="B264" s="40" t="s">
        <v>363</v>
      </c>
      <c r="C264" s="27">
        <f>C265</f>
        <v>0</v>
      </c>
      <c r="D264" s="27">
        <f>D265</f>
        <v>0</v>
      </c>
      <c r="E264" s="66">
        <f t="shared" si="15"/>
        <v>0</v>
      </c>
      <c r="F264" s="27">
        <f>F265</f>
        <v>0</v>
      </c>
      <c r="G264" s="66">
        <f t="shared" si="16"/>
        <v>0</v>
      </c>
      <c r="H264" s="27" t="e">
        <f t="shared" si="22"/>
        <v>#DIV/0!</v>
      </c>
      <c r="I264" s="27">
        <f>I265</f>
        <v>0</v>
      </c>
      <c r="J264" s="27">
        <f>J265</f>
        <v>0</v>
      </c>
    </row>
    <row r="265" spans="1:12" ht="13" hidden="1">
      <c r="A265" s="49" t="s">
        <v>364</v>
      </c>
      <c r="B265" s="25" t="s">
        <v>365</v>
      </c>
      <c r="C265" s="26"/>
      <c r="D265" s="26"/>
      <c r="E265" s="66">
        <f t="shared" si="15"/>
        <v>0</v>
      </c>
      <c r="F265" s="26"/>
      <c r="G265" s="66">
        <f t="shared" si="16"/>
        <v>0</v>
      </c>
      <c r="H265" s="26" t="e">
        <f t="shared" si="22"/>
        <v>#DIV/0!</v>
      </c>
      <c r="I265" s="26"/>
      <c r="J265" s="26"/>
    </row>
    <row r="266" spans="1:12" s="35" customFormat="1" ht="27.65" customHeight="1">
      <c r="A266" s="18" t="s">
        <v>481</v>
      </c>
      <c r="B266" s="19" t="s">
        <v>366</v>
      </c>
      <c r="C266" s="16">
        <f>C271+C277+C279+C281+C283+C285+C287+C289+C295+C297</f>
        <v>116991.4</v>
      </c>
      <c r="D266" s="16">
        <f>D271+D277+D279+D281+D283+D285+D287+D289+D295+D297</f>
        <v>190754.8</v>
      </c>
      <c r="E266" s="66">
        <f t="shared" si="15"/>
        <v>73763.399999999994</v>
      </c>
      <c r="F266" s="16">
        <f>F271+F277+F279+F281+F283+F285+F287+F289+F295+F297</f>
        <v>66926.5</v>
      </c>
      <c r="G266" s="66">
        <f t="shared" si="16"/>
        <v>-123828.29999999999</v>
      </c>
      <c r="H266" s="16">
        <f t="shared" si="22"/>
        <v>35.08509353368828</v>
      </c>
      <c r="I266" s="16" t="e">
        <f>I267+I297+I271+I285+#REF!+I269+#REF!+#REF!+#REF!+#REF!</f>
        <v>#REF!</v>
      </c>
      <c r="J266" s="16">
        <f>J271+J277+J279+J281+J283+J285+J287+J289+J295+J297+J273+J275+J291+J293</f>
        <v>1966268.9999999998</v>
      </c>
    </row>
    <row r="267" spans="1:12" s="28" customFormat="1" ht="26" hidden="1">
      <c r="A267" s="50" t="s">
        <v>367</v>
      </c>
      <c r="B267" s="40" t="s">
        <v>368</v>
      </c>
      <c r="C267" s="23">
        <f>C268</f>
        <v>0</v>
      </c>
      <c r="D267" s="23">
        <f>D268</f>
        <v>0</v>
      </c>
      <c r="E267" s="66">
        <f t="shared" si="15"/>
        <v>0</v>
      </c>
      <c r="F267" s="23">
        <f>F268</f>
        <v>0</v>
      </c>
      <c r="G267" s="66">
        <f t="shared" si="16"/>
        <v>0</v>
      </c>
      <c r="H267" s="16" t="e">
        <f t="shared" si="22"/>
        <v>#DIV/0!</v>
      </c>
      <c r="I267" s="23">
        <f>I268</f>
        <v>0</v>
      </c>
      <c r="J267" s="23">
        <f>J268</f>
        <v>0</v>
      </c>
    </row>
    <row r="268" spans="1:12" ht="26" hidden="1">
      <c r="A268" s="61" t="s">
        <v>369</v>
      </c>
      <c r="B268" s="25" t="s">
        <v>370</v>
      </c>
      <c r="C268" s="31">
        <v>0</v>
      </c>
      <c r="D268" s="31">
        <v>0</v>
      </c>
      <c r="E268" s="66">
        <f t="shared" si="15"/>
        <v>0</v>
      </c>
      <c r="F268" s="31">
        <v>0</v>
      </c>
      <c r="G268" s="66">
        <f t="shared" si="16"/>
        <v>0</v>
      </c>
      <c r="H268" s="16" t="e">
        <f t="shared" si="22"/>
        <v>#DIV/0!</v>
      </c>
      <c r="I268" s="31"/>
      <c r="J268" s="31">
        <v>0</v>
      </c>
    </row>
    <row r="269" spans="1:12" s="28" customFormat="1" ht="15.65" hidden="1" customHeight="1">
      <c r="A269" s="50" t="s">
        <v>371</v>
      </c>
      <c r="B269" s="60" t="s">
        <v>372</v>
      </c>
      <c r="C269" s="23">
        <f>C270</f>
        <v>0</v>
      </c>
      <c r="D269" s="23">
        <f>D270</f>
        <v>0</v>
      </c>
      <c r="E269" s="66">
        <f t="shared" si="15"/>
        <v>0</v>
      </c>
      <c r="F269" s="23">
        <f>F270</f>
        <v>0</v>
      </c>
      <c r="G269" s="66">
        <f t="shared" si="16"/>
        <v>0</v>
      </c>
      <c r="H269" s="16" t="e">
        <f t="shared" si="22"/>
        <v>#DIV/0!</v>
      </c>
      <c r="I269" s="23">
        <f>I270</f>
        <v>0</v>
      </c>
      <c r="J269" s="23">
        <f>J270</f>
        <v>0</v>
      </c>
    </row>
    <row r="270" spans="1:12" ht="19.25" hidden="1" customHeight="1">
      <c r="A270" s="61" t="s">
        <v>373</v>
      </c>
      <c r="B270" s="62" t="s">
        <v>374</v>
      </c>
      <c r="C270" s="31">
        <v>0</v>
      </c>
      <c r="D270" s="31">
        <v>0</v>
      </c>
      <c r="E270" s="66">
        <f t="shared" ref="E270:E333" si="33">D270-C270</f>
        <v>0</v>
      </c>
      <c r="F270" s="31">
        <v>0</v>
      </c>
      <c r="G270" s="66">
        <f t="shared" ref="G270:G333" si="34">F270-D270</f>
        <v>0</v>
      </c>
      <c r="H270" s="16" t="e">
        <f t="shared" si="22"/>
        <v>#DIV/0!</v>
      </c>
      <c r="I270" s="31"/>
      <c r="J270" s="31">
        <v>0</v>
      </c>
    </row>
    <row r="271" spans="1:12" s="28" customFormat="1" ht="30" customHeight="1">
      <c r="A271" s="50" t="s">
        <v>375</v>
      </c>
      <c r="B271" s="60" t="s">
        <v>376</v>
      </c>
      <c r="C271" s="23">
        <f>C272</f>
        <v>0</v>
      </c>
      <c r="D271" s="23">
        <f>D272</f>
        <v>183.4</v>
      </c>
      <c r="E271" s="66">
        <f t="shared" si="33"/>
        <v>183.4</v>
      </c>
      <c r="F271" s="23">
        <f>F272</f>
        <v>0</v>
      </c>
      <c r="G271" s="66">
        <f t="shared" si="34"/>
        <v>-183.4</v>
      </c>
      <c r="H271" s="23">
        <f t="shared" si="22"/>
        <v>0</v>
      </c>
      <c r="I271" s="23">
        <f>I272</f>
        <v>0</v>
      </c>
      <c r="J271" s="23">
        <f>J272</f>
        <v>233385.1</v>
      </c>
      <c r="L271" s="73"/>
    </row>
    <row r="272" spans="1:12" ht="30" customHeight="1">
      <c r="A272" s="61" t="s">
        <v>377</v>
      </c>
      <c r="B272" s="62" t="s">
        <v>378</v>
      </c>
      <c r="C272" s="31">
        <v>0</v>
      </c>
      <c r="D272" s="31">
        <v>183.4</v>
      </c>
      <c r="E272" s="66">
        <f t="shared" si="33"/>
        <v>183.4</v>
      </c>
      <c r="F272" s="31">
        <v>0</v>
      </c>
      <c r="G272" s="66">
        <f t="shared" si="34"/>
        <v>-183.4</v>
      </c>
      <c r="H272" s="31">
        <f t="shared" si="22"/>
        <v>0</v>
      </c>
      <c r="I272" s="31"/>
      <c r="J272" s="31">
        <v>233385.1</v>
      </c>
    </row>
    <row r="273" spans="1:10" ht="30" customHeight="1">
      <c r="A273" s="50" t="s">
        <v>622</v>
      </c>
      <c r="B273" s="60" t="s">
        <v>620</v>
      </c>
      <c r="C273" s="23">
        <f t="shared" ref="C273:I273" si="35">C274</f>
        <v>0</v>
      </c>
      <c r="D273" s="23">
        <f t="shared" si="35"/>
        <v>0</v>
      </c>
      <c r="E273" s="23">
        <f t="shared" si="35"/>
        <v>0</v>
      </c>
      <c r="F273" s="23">
        <f t="shared" si="35"/>
        <v>0</v>
      </c>
      <c r="G273" s="23">
        <f t="shared" si="35"/>
        <v>0</v>
      </c>
      <c r="H273" s="23">
        <f t="shared" si="35"/>
        <v>0</v>
      </c>
      <c r="I273" s="23">
        <f t="shared" si="35"/>
        <v>0</v>
      </c>
      <c r="J273" s="23">
        <f>J274</f>
        <v>7815.2</v>
      </c>
    </row>
    <row r="274" spans="1:10" ht="30" customHeight="1">
      <c r="A274" s="61" t="s">
        <v>623</v>
      </c>
      <c r="B274" s="62" t="s">
        <v>621</v>
      </c>
      <c r="C274" s="31">
        <v>0</v>
      </c>
      <c r="D274" s="31">
        <v>0</v>
      </c>
      <c r="E274" s="66">
        <f t="shared" si="33"/>
        <v>0</v>
      </c>
      <c r="F274" s="31">
        <v>0</v>
      </c>
      <c r="G274" s="66">
        <f t="shared" si="34"/>
        <v>0</v>
      </c>
      <c r="H274" s="31"/>
      <c r="I274" s="31"/>
      <c r="J274" s="31">
        <v>7815.2</v>
      </c>
    </row>
    <row r="275" spans="1:10" ht="30" customHeight="1">
      <c r="A275" s="50" t="s">
        <v>626</v>
      </c>
      <c r="B275" s="60" t="s">
        <v>624</v>
      </c>
      <c r="C275" s="23">
        <f t="shared" ref="C275:I275" si="36">C276</f>
        <v>0</v>
      </c>
      <c r="D275" s="23">
        <f t="shared" si="36"/>
        <v>0</v>
      </c>
      <c r="E275" s="23">
        <f t="shared" si="36"/>
        <v>0</v>
      </c>
      <c r="F275" s="23">
        <f t="shared" si="36"/>
        <v>0</v>
      </c>
      <c r="G275" s="23">
        <f t="shared" si="36"/>
        <v>0</v>
      </c>
      <c r="H275" s="23">
        <f t="shared" si="36"/>
        <v>0</v>
      </c>
      <c r="I275" s="23">
        <f t="shared" si="36"/>
        <v>0</v>
      </c>
      <c r="J275" s="23">
        <f>J276</f>
        <v>26315</v>
      </c>
    </row>
    <row r="276" spans="1:10" ht="30" customHeight="1">
      <c r="A276" s="61" t="s">
        <v>627</v>
      </c>
      <c r="B276" s="62" t="s">
        <v>625</v>
      </c>
      <c r="C276" s="31">
        <v>0</v>
      </c>
      <c r="D276" s="31">
        <v>0</v>
      </c>
      <c r="E276" s="66">
        <f t="shared" si="33"/>
        <v>0</v>
      </c>
      <c r="F276" s="31">
        <v>0</v>
      </c>
      <c r="G276" s="66">
        <f t="shared" si="34"/>
        <v>0</v>
      </c>
      <c r="H276" s="31"/>
      <c r="I276" s="31"/>
      <c r="J276" s="31">
        <v>26315</v>
      </c>
    </row>
    <row r="277" spans="1:10" ht="30" customHeight="1">
      <c r="A277" s="50" t="s">
        <v>600</v>
      </c>
      <c r="B277" s="60" t="s">
        <v>598</v>
      </c>
      <c r="C277" s="23">
        <v>0</v>
      </c>
      <c r="D277" s="23">
        <f>D278</f>
        <v>1535</v>
      </c>
      <c r="E277" s="66">
        <f t="shared" si="33"/>
        <v>1535</v>
      </c>
      <c r="F277" s="23">
        <f>F278</f>
        <v>0</v>
      </c>
      <c r="G277" s="66">
        <f t="shared" si="34"/>
        <v>-1535</v>
      </c>
      <c r="H277" s="23">
        <f t="shared" si="22"/>
        <v>0</v>
      </c>
      <c r="I277" s="23"/>
      <c r="J277" s="23">
        <f>J278</f>
        <v>98317.4</v>
      </c>
    </row>
    <row r="278" spans="1:10" ht="30" customHeight="1">
      <c r="A278" s="61" t="s">
        <v>601</v>
      </c>
      <c r="B278" s="62" t="s">
        <v>599</v>
      </c>
      <c r="C278" s="31">
        <v>0</v>
      </c>
      <c r="D278" s="31">
        <v>1535</v>
      </c>
      <c r="E278" s="66">
        <f t="shared" si="33"/>
        <v>1535</v>
      </c>
      <c r="F278" s="31">
        <v>0</v>
      </c>
      <c r="G278" s="66">
        <f t="shared" si="34"/>
        <v>-1535</v>
      </c>
      <c r="H278" s="31">
        <f t="shared" si="22"/>
        <v>0</v>
      </c>
      <c r="I278" s="31"/>
      <c r="J278" s="31">
        <v>98317.4</v>
      </c>
    </row>
    <row r="279" spans="1:10" ht="30" customHeight="1">
      <c r="A279" s="50" t="s">
        <v>482</v>
      </c>
      <c r="B279" s="60" t="s">
        <v>386</v>
      </c>
      <c r="C279" s="23">
        <f>C280</f>
        <v>0</v>
      </c>
      <c r="D279" s="23">
        <f t="shared" ref="D279:F279" si="37">D280</f>
        <v>9960</v>
      </c>
      <c r="E279" s="66">
        <f t="shared" si="33"/>
        <v>9960</v>
      </c>
      <c r="F279" s="23">
        <f t="shared" si="37"/>
        <v>9960</v>
      </c>
      <c r="G279" s="66">
        <f t="shared" si="34"/>
        <v>0</v>
      </c>
      <c r="H279" s="23">
        <f t="shared" si="22"/>
        <v>100</v>
      </c>
      <c r="I279" s="23"/>
      <c r="J279" s="23">
        <f>J280</f>
        <v>9960</v>
      </c>
    </row>
    <row r="280" spans="1:10" ht="30" customHeight="1">
      <c r="A280" s="61" t="s">
        <v>483</v>
      </c>
      <c r="B280" s="62" t="s">
        <v>387</v>
      </c>
      <c r="C280" s="31">
        <v>0</v>
      </c>
      <c r="D280" s="31">
        <v>9960</v>
      </c>
      <c r="E280" s="66">
        <f t="shared" si="33"/>
        <v>9960</v>
      </c>
      <c r="F280" s="31">
        <v>9960</v>
      </c>
      <c r="G280" s="66">
        <f t="shared" si="34"/>
        <v>0</v>
      </c>
      <c r="H280" s="31">
        <f t="shared" si="22"/>
        <v>100</v>
      </c>
      <c r="I280" s="31"/>
      <c r="J280" s="31">
        <v>9960</v>
      </c>
    </row>
    <row r="281" spans="1:10" ht="30" customHeight="1">
      <c r="A281" s="50" t="s">
        <v>604</v>
      </c>
      <c r="B281" s="60" t="s">
        <v>602</v>
      </c>
      <c r="C281" s="23">
        <f>C282</f>
        <v>0</v>
      </c>
      <c r="D281" s="23">
        <f t="shared" ref="D281:F281" si="38">D282</f>
        <v>575</v>
      </c>
      <c r="E281" s="66">
        <f t="shared" si="33"/>
        <v>575</v>
      </c>
      <c r="F281" s="23">
        <f t="shared" si="38"/>
        <v>575</v>
      </c>
      <c r="G281" s="66">
        <f t="shared" si="34"/>
        <v>0</v>
      </c>
      <c r="H281" s="23">
        <f t="shared" si="22"/>
        <v>100</v>
      </c>
      <c r="I281" s="23"/>
      <c r="J281" s="23">
        <f>J282</f>
        <v>575</v>
      </c>
    </row>
    <row r="282" spans="1:10" ht="30" customHeight="1">
      <c r="A282" s="61" t="s">
        <v>605</v>
      </c>
      <c r="B282" s="62" t="s">
        <v>603</v>
      </c>
      <c r="C282" s="31">
        <v>0</v>
      </c>
      <c r="D282" s="31">
        <v>575</v>
      </c>
      <c r="E282" s="66">
        <f t="shared" si="33"/>
        <v>575</v>
      </c>
      <c r="F282" s="31">
        <v>575</v>
      </c>
      <c r="G282" s="66">
        <f t="shared" si="34"/>
        <v>0</v>
      </c>
      <c r="H282" s="31">
        <f t="shared" si="22"/>
        <v>100</v>
      </c>
      <c r="I282" s="31"/>
      <c r="J282" s="31">
        <v>575</v>
      </c>
    </row>
    <row r="283" spans="1:10" ht="30" customHeight="1">
      <c r="A283" s="50" t="s">
        <v>484</v>
      </c>
      <c r="B283" s="60" t="s">
        <v>388</v>
      </c>
      <c r="C283" s="23">
        <f>C284</f>
        <v>0</v>
      </c>
      <c r="D283" s="23">
        <f t="shared" ref="D283:J283" si="39">D284</f>
        <v>1366.9</v>
      </c>
      <c r="E283" s="66">
        <f t="shared" si="33"/>
        <v>1366.9</v>
      </c>
      <c r="F283" s="23">
        <f t="shared" si="39"/>
        <v>1366.9</v>
      </c>
      <c r="G283" s="66">
        <f t="shared" si="34"/>
        <v>0</v>
      </c>
      <c r="H283" s="23">
        <f t="shared" si="22"/>
        <v>100</v>
      </c>
      <c r="I283" s="23">
        <f t="shared" si="39"/>
        <v>0</v>
      </c>
      <c r="J283" s="23">
        <f t="shared" si="39"/>
        <v>43494.9</v>
      </c>
    </row>
    <row r="284" spans="1:10" ht="30" customHeight="1">
      <c r="A284" s="61" t="s">
        <v>485</v>
      </c>
      <c r="B284" s="62" t="s">
        <v>389</v>
      </c>
      <c r="C284" s="31">
        <v>0</v>
      </c>
      <c r="D284" s="31">
        <v>1366.9</v>
      </c>
      <c r="E284" s="66">
        <f t="shared" si="33"/>
        <v>1366.9</v>
      </c>
      <c r="F284" s="31">
        <v>1366.9</v>
      </c>
      <c r="G284" s="66">
        <f t="shared" si="34"/>
        <v>0</v>
      </c>
      <c r="H284" s="31">
        <f t="shared" si="22"/>
        <v>100</v>
      </c>
      <c r="I284" s="31"/>
      <c r="J284" s="31">
        <v>43494.9</v>
      </c>
    </row>
    <row r="285" spans="1:10" ht="13" hidden="1">
      <c r="A285" s="50" t="s">
        <v>379</v>
      </c>
      <c r="B285" s="60" t="s">
        <v>380</v>
      </c>
      <c r="C285" s="31">
        <f>C286</f>
        <v>0</v>
      </c>
      <c r="D285" s="31">
        <f>D286</f>
        <v>0</v>
      </c>
      <c r="E285" s="66">
        <f t="shared" si="33"/>
        <v>0</v>
      </c>
      <c r="F285" s="31">
        <f>F286</f>
        <v>0</v>
      </c>
      <c r="G285" s="66">
        <f t="shared" si="34"/>
        <v>0</v>
      </c>
      <c r="H285" s="31" t="e">
        <f t="shared" si="22"/>
        <v>#DIV/0!</v>
      </c>
      <c r="I285" s="31">
        <f>I286</f>
        <v>0</v>
      </c>
      <c r="J285" s="31">
        <f>J286</f>
        <v>0</v>
      </c>
    </row>
    <row r="286" spans="1:10" ht="13" hidden="1">
      <c r="A286" s="61" t="s">
        <v>381</v>
      </c>
      <c r="B286" s="62" t="s">
        <v>380</v>
      </c>
      <c r="C286" s="31">
        <v>0</v>
      </c>
      <c r="D286" s="31">
        <v>0</v>
      </c>
      <c r="E286" s="66">
        <f t="shared" si="33"/>
        <v>0</v>
      </c>
      <c r="F286" s="31">
        <v>0</v>
      </c>
      <c r="G286" s="66">
        <f t="shared" si="34"/>
        <v>0</v>
      </c>
      <c r="H286" s="31" t="e">
        <f t="shared" si="22"/>
        <v>#DIV/0!</v>
      </c>
      <c r="I286" s="31"/>
      <c r="J286" s="31">
        <v>0</v>
      </c>
    </row>
    <row r="287" spans="1:10" ht="26">
      <c r="A287" s="50" t="s">
        <v>462</v>
      </c>
      <c r="B287" s="60" t="s">
        <v>460</v>
      </c>
      <c r="C287" s="23">
        <f>C288</f>
        <v>109000</v>
      </c>
      <c r="D287" s="23">
        <f t="shared" ref="D287:F287" si="40">D288</f>
        <v>109000</v>
      </c>
      <c r="E287" s="66">
        <f t="shared" si="33"/>
        <v>0</v>
      </c>
      <c r="F287" s="23">
        <f t="shared" si="40"/>
        <v>41628.6</v>
      </c>
      <c r="G287" s="66">
        <f t="shared" si="34"/>
        <v>-67371.399999999994</v>
      </c>
      <c r="H287" s="23">
        <f t="shared" si="22"/>
        <v>38.19137614678899</v>
      </c>
      <c r="I287" s="23"/>
      <c r="J287" s="23">
        <f>J288</f>
        <v>433311.8</v>
      </c>
    </row>
    <row r="288" spans="1:10" ht="26">
      <c r="A288" s="61" t="s">
        <v>463</v>
      </c>
      <c r="B288" s="62" t="s">
        <v>461</v>
      </c>
      <c r="C288" s="31">
        <v>109000</v>
      </c>
      <c r="D288" s="31">
        <v>109000</v>
      </c>
      <c r="E288" s="66">
        <f t="shared" si="33"/>
        <v>0</v>
      </c>
      <c r="F288" s="31">
        <v>41628.6</v>
      </c>
      <c r="G288" s="66">
        <f t="shared" si="34"/>
        <v>-67371.399999999994</v>
      </c>
      <c r="H288" s="31">
        <f t="shared" si="22"/>
        <v>38.19137614678899</v>
      </c>
      <c r="I288" s="31"/>
      <c r="J288" s="31">
        <v>433311.8</v>
      </c>
    </row>
    <row r="289" spans="1:10" ht="29" customHeight="1">
      <c r="A289" s="61" t="s">
        <v>382</v>
      </c>
      <c r="B289" s="62" t="s">
        <v>383</v>
      </c>
      <c r="C289" s="23">
        <f>C290</f>
        <v>0</v>
      </c>
      <c r="D289" s="23">
        <f>D290</f>
        <v>0</v>
      </c>
      <c r="E289" s="66">
        <f t="shared" si="33"/>
        <v>0</v>
      </c>
      <c r="F289" s="23">
        <f>F290</f>
        <v>0</v>
      </c>
      <c r="G289" s="66">
        <f t="shared" si="34"/>
        <v>0</v>
      </c>
      <c r="H289" s="23"/>
      <c r="I289" s="23"/>
      <c r="J289" s="23">
        <f>J290</f>
        <v>61903.6</v>
      </c>
    </row>
    <row r="290" spans="1:10" ht="42" customHeight="1">
      <c r="A290" s="61" t="s">
        <v>384</v>
      </c>
      <c r="B290" s="62" t="s">
        <v>385</v>
      </c>
      <c r="C290" s="31">
        <v>0</v>
      </c>
      <c r="D290" s="31">
        <v>0</v>
      </c>
      <c r="E290" s="66">
        <f t="shared" si="33"/>
        <v>0</v>
      </c>
      <c r="F290" s="31">
        <v>0</v>
      </c>
      <c r="G290" s="66">
        <f t="shared" si="34"/>
        <v>0</v>
      </c>
      <c r="H290" s="31"/>
      <c r="I290" s="31"/>
      <c r="J290" s="31">
        <v>61903.6</v>
      </c>
    </row>
    <row r="291" spans="1:10" ht="31.75" hidden="1" customHeight="1">
      <c r="A291" s="49" t="s">
        <v>437</v>
      </c>
      <c r="B291" s="22" t="s">
        <v>436</v>
      </c>
      <c r="C291" s="23">
        <f>C292</f>
        <v>0</v>
      </c>
      <c r="D291" s="23">
        <f>D292</f>
        <v>0</v>
      </c>
      <c r="E291" s="66">
        <f t="shared" si="33"/>
        <v>0</v>
      </c>
      <c r="F291" s="23">
        <f>F292</f>
        <v>0</v>
      </c>
      <c r="G291" s="66">
        <f t="shared" si="34"/>
        <v>0</v>
      </c>
      <c r="H291" s="23"/>
      <c r="I291" s="31"/>
      <c r="J291" s="23">
        <f>J292</f>
        <v>0</v>
      </c>
    </row>
    <row r="292" spans="1:10" ht="33" hidden="1" customHeight="1">
      <c r="A292" s="61" t="s">
        <v>438</v>
      </c>
      <c r="B292" s="30" t="s">
        <v>435</v>
      </c>
      <c r="C292" s="31">
        <v>0</v>
      </c>
      <c r="D292" s="31"/>
      <c r="E292" s="66">
        <f t="shared" si="33"/>
        <v>0</v>
      </c>
      <c r="F292" s="31"/>
      <c r="G292" s="66">
        <f t="shared" si="34"/>
        <v>0</v>
      </c>
      <c r="H292" s="31" t="e">
        <f t="shared" si="22"/>
        <v>#DIV/0!</v>
      </c>
      <c r="I292" s="31"/>
      <c r="J292" s="31"/>
    </row>
    <row r="293" spans="1:10" ht="33" customHeight="1">
      <c r="A293" s="50" t="s">
        <v>630</v>
      </c>
      <c r="B293" s="22" t="s">
        <v>628</v>
      </c>
      <c r="C293" s="23">
        <f t="shared" ref="C293:I293" si="41">C294</f>
        <v>0</v>
      </c>
      <c r="D293" s="23">
        <f t="shared" si="41"/>
        <v>0</v>
      </c>
      <c r="E293" s="23">
        <f t="shared" si="41"/>
        <v>0</v>
      </c>
      <c r="F293" s="23">
        <f t="shared" si="41"/>
        <v>0</v>
      </c>
      <c r="G293" s="23">
        <f t="shared" si="41"/>
        <v>0</v>
      </c>
      <c r="H293" s="23"/>
      <c r="I293" s="23">
        <f t="shared" si="41"/>
        <v>0</v>
      </c>
      <c r="J293" s="23">
        <f>J294</f>
        <v>6425.9</v>
      </c>
    </row>
    <row r="294" spans="1:10" ht="33" customHeight="1">
      <c r="A294" s="61" t="s">
        <v>631</v>
      </c>
      <c r="B294" s="30" t="s">
        <v>629</v>
      </c>
      <c r="C294" s="31">
        <v>0</v>
      </c>
      <c r="D294" s="31">
        <v>0</v>
      </c>
      <c r="E294" s="66">
        <f t="shared" si="33"/>
        <v>0</v>
      </c>
      <c r="F294" s="31">
        <v>0</v>
      </c>
      <c r="G294" s="66">
        <f t="shared" si="34"/>
        <v>0</v>
      </c>
      <c r="H294" s="31"/>
      <c r="I294" s="31"/>
      <c r="J294" s="31">
        <v>6425.9</v>
      </c>
    </row>
    <row r="295" spans="1:10" ht="33" customHeight="1">
      <c r="A295" s="50" t="s">
        <v>466</v>
      </c>
      <c r="B295" s="22" t="s">
        <v>464</v>
      </c>
      <c r="C295" s="23">
        <f>C296</f>
        <v>0</v>
      </c>
      <c r="D295" s="23">
        <f>D296</f>
        <v>0</v>
      </c>
      <c r="E295" s="66">
        <f t="shared" si="33"/>
        <v>0</v>
      </c>
      <c r="F295" s="23">
        <f>F296</f>
        <v>0</v>
      </c>
      <c r="G295" s="66">
        <f t="shared" si="34"/>
        <v>0</v>
      </c>
      <c r="H295" s="23"/>
      <c r="I295" s="23"/>
      <c r="J295" s="23">
        <f>J296</f>
        <v>59480.800000000003</v>
      </c>
    </row>
    <row r="296" spans="1:10" ht="33" customHeight="1">
      <c r="A296" s="61" t="s">
        <v>467</v>
      </c>
      <c r="B296" s="30" t="s">
        <v>465</v>
      </c>
      <c r="C296" s="31">
        <v>0</v>
      </c>
      <c r="D296" s="31">
        <v>0</v>
      </c>
      <c r="E296" s="66">
        <f t="shared" si="33"/>
        <v>0</v>
      </c>
      <c r="F296" s="31">
        <v>0</v>
      </c>
      <c r="G296" s="66">
        <f t="shared" si="34"/>
        <v>0</v>
      </c>
      <c r="H296" s="31"/>
      <c r="I296" s="31"/>
      <c r="J296" s="31">
        <v>59480.800000000003</v>
      </c>
    </row>
    <row r="297" spans="1:10" s="28" customFormat="1" ht="13">
      <c r="A297" s="56" t="s">
        <v>486</v>
      </c>
      <c r="B297" s="40" t="s">
        <v>390</v>
      </c>
      <c r="C297" s="23">
        <f>C298</f>
        <v>7991.4</v>
      </c>
      <c r="D297" s="23">
        <f>D298</f>
        <v>68134.5</v>
      </c>
      <c r="E297" s="66">
        <f t="shared" si="33"/>
        <v>60143.1</v>
      </c>
      <c r="F297" s="23">
        <f>F298</f>
        <v>13396</v>
      </c>
      <c r="G297" s="66">
        <f t="shared" si="34"/>
        <v>-54738.5</v>
      </c>
      <c r="H297" s="31">
        <f t="shared" si="22"/>
        <v>19.661111478032424</v>
      </c>
      <c r="I297" s="23">
        <f>I298</f>
        <v>0</v>
      </c>
      <c r="J297" s="23">
        <f>J298</f>
        <v>985284.3</v>
      </c>
    </row>
    <row r="298" spans="1:10" ht="13">
      <c r="A298" s="49" t="s">
        <v>487</v>
      </c>
      <c r="B298" s="25" t="s">
        <v>391</v>
      </c>
      <c r="C298" s="31">
        <v>7991.4</v>
      </c>
      <c r="D298" s="31">
        <v>68134.5</v>
      </c>
      <c r="E298" s="66">
        <f t="shared" si="33"/>
        <v>60143.1</v>
      </c>
      <c r="F298" s="31">
        <v>13396</v>
      </c>
      <c r="G298" s="66">
        <f t="shared" si="34"/>
        <v>-54738.5</v>
      </c>
      <c r="H298" s="31">
        <f t="shared" si="22"/>
        <v>19.661111478032424</v>
      </c>
      <c r="I298" s="31"/>
      <c r="J298" s="31">
        <v>985284.3</v>
      </c>
    </row>
    <row r="299" spans="1:10" s="35" customFormat="1" ht="13">
      <c r="A299" s="18" t="s">
        <v>488</v>
      </c>
      <c r="B299" s="43" t="s">
        <v>392</v>
      </c>
      <c r="C299" s="16">
        <f>C300+C302+C304+C308+C310+C312+C314</f>
        <v>338239.5</v>
      </c>
      <c r="D299" s="16">
        <f t="shared" ref="D299:I299" si="42">D300+D302+D304+D308+D310+D312+D314</f>
        <v>261079.9</v>
      </c>
      <c r="E299" s="66">
        <f t="shared" si="33"/>
        <v>-77159.600000000006</v>
      </c>
      <c r="F299" s="16">
        <f t="shared" si="42"/>
        <v>260629.1</v>
      </c>
      <c r="G299" s="66">
        <f t="shared" si="34"/>
        <v>-450.79999999998836</v>
      </c>
      <c r="H299" s="44">
        <f t="shared" si="22"/>
        <v>99.827332552218692</v>
      </c>
      <c r="I299" s="16">
        <f t="shared" si="42"/>
        <v>0</v>
      </c>
      <c r="J299" s="16">
        <f>J300+J302+J304+J308+J310+J312+J314+J306</f>
        <v>1658231.2</v>
      </c>
    </row>
    <row r="300" spans="1:10" s="28" customFormat="1" ht="26">
      <c r="A300" s="56" t="s">
        <v>489</v>
      </c>
      <c r="B300" s="40" t="s">
        <v>393</v>
      </c>
      <c r="C300" s="23">
        <f>C301</f>
        <v>335868.9</v>
      </c>
      <c r="D300" s="23">
        <f>D301</f>
        <v>253848.3</v>
      </c>
      <c r="E300" s="66">
        <f t="shared" si="33"/>
        <v>-82020.600000000035</v>
      </c>
      <c r="F300" s="23">
        <f>F301</f>
        <v>253695.3</v>
      </c>
      <c r="G300" s="66">
        <f t="shared" si="34"/>
        <v>-153</v>
      </c>
      <c r="H300" s="23">
        <f t="shared" ref="H300:H343" si="43">F300/D300*100</f>
        <v>99.939727782301475</v>
      </c>
      <c r="I300" s="23">
        <f>I301</f>
        <v>0</v>
      </c>
      <c r="J300" s="23">
        <f>J301</f>
        <v>1606659</v>
      </c>
    </row>
    <row r="301" spans="1:10" ht="26">
      <c r="A301" s="49" t="s">
        <v>490</v>
      </c>
      <c r="B301" s="55" t="s">
        <v>394</v>
      </c>
      <c r="C301" s="31">
        <v>335868.9</v>
      </c>
      <c r="D301" s="31">
        <v>253848.3</v>
      </c>
      <c r="E301" s="66">
        <f t="shared" si="33"/>
        <v>-82020.600000000035</v>
      </c>
      <c r="F301" s="31">
        <v>253695.3</v>
      </c>
      <c r="G301" s="66">
        <f t="shared" si="34"/>
        <v>-153</v>
      </c>
      <c r="H301" s="31">
        <f t="shared" si="43"/>
        <v>99.939727782301475</v>
      </c>
      <c r="I301" s="31"/>
      <c r="J301" s="31">
        <v>1606659</v>
      </c>
    </row>
    <row r="302" spans="1:10" ht="39">
      <c r="A302" s="56" t="s">
        <v>491</v>
      </c>
      <c r="B302" s="40" t="s">
        <v>395</v>
      </c>
      <c r="C302" s="31">
        <f>C303</f>
        <v>0</v>
      </c>
      <c r="D302" s="31">
        <f>D303</f>
        <v>0</v>
      </c>
      <c r="E302" s="66">
        <f t="shared" si="33"/>
        <v>0</v>
      </c>
      <c r="F302" s="31">
        <f>F303</f>
        <v>0</v>
      </c>
      <c r="G302" s="66">
        <f t="shared" si="34"/>
        <v>0</v>
      </c>
      <c r="H302" s="31"/>
      <c r="I302" s="31"/>
      <c r="J302" s="31">
        <f>J303</f>
        <v>29573.599999999999</v>
      </c>
    </row>
    <row r="303" spans="1:10" ht="39">
      <c r="A303" s="56" t="s">
        <v>492</v>
      </c>
      <c r="B303" s="25" t="s">
        <v>396</v>
      </c>
      <c r="C303" s="31">
        <v>0</v>
      </c>
      <c r="D303" s="31">
        <v>0</v>
      </c>
      <c r="E303" s="66">
        <f t="shared" si="33"/>
        <v>0</v>
      </c>
      <c r="F303" s="31">
        <v>0</v>
      </c>
      <c r="G303" s="66">
        <f t="shared" si="34"/>
        <v>0</v>
      </c>
      <c r="H303" s="31"/>
      <c r="I303" s="31"/>
      <c r="J303" s="31">
        <v>29573.599999999999</v>
      </c>
    </row>
    <row r="304" spans="1:10" ht="46.25" customHeight="1">
      <c r="A304" s="56" t="s">
        <v>493</v>
      </c>
      <c r="B304" s="40" t="s">
        <v>397</v>
      </c>
      <c r="C304" s="23">
        <f>C305</f>
        <v>0</v>
      </c>
      <c r="D304" s="23">
        <v>0</v>
      </c>
      <c r="E304" s="66">
        <f t="shared" si="33"/>
        <v>0</v>
      </c>
      <c r="F304" s="23">
        <f>F305</f>
        <v>0</v>
      </c>
      <c r="G304" s="66">
        <f t="shared" si="34"/>
        <v>0</v>
      </c>
      <c r="H304" s="23"/>
      <c r="I304" s="23">
        <f>I305</f>
        <v>0</v>
      </c>
      <c r="J304" s="23">
        <f>J305</f>
        <v>98</v>
      </c>
    </row>
    <row r="305" spans="1:10" ht="42.65" customHeight="1">
      <c r="A305" s="61" t="s">
        <v>494</v>
      </c>
      <c r="B305" s="25" t="s">
        <v>398</v>
      </c>
      <c r="C305" s="31">
        <v>0</v>
      </c>
      <c r="D305" s="31">
        <f>D306</f>
        <v>0</v>
      </c>
      <c r="E305" s="66">
        <f t="shared" si="33"/>
        <v>0</v>
      </c>
      <c r="F305" s="31">
        <v>0</v>
      </c>
      <c r="G305" s="66">
        <f t="shared" si="34"/>
        <v>0</v>
      </c>
      <c r="H305" s="31"/>
      <c r="I305" s="31">
        <v>0</v>
      </c>
      <c r="J305" s="31">
        <v>98</v>
      </c>
    </row>
    <row r="306" spans="1:10" ht="42.65" hidden="1" customHeight="1">
      <c r="A306" s="50" t="s">
        <v>478</v>
      </c>
      <c r="B306" s="22" t="s">
        <v>476</v>
      </c>
      <c r="C306" s="31">
        <v>0</v>
      </c>
      <c r="D306" s="31">
        <v>0</v>
      </c>
      <c r="E306" s="66">
        <f t="shared" si="33"/>
        <v>0</v>
      </c>
      <c r="F306" s="31">
        <v>0</v>
      </c>
      <c r="G306" s="66">
        <f t="shared" si="34"/>
        <v>0</v>
      </c>
      <c r="H306" s="31"/>
      <c r="I306" s="31"/>
      <c r="J306" s="23">
        <f>J307</f>
        <v>0</v>
      </c>
    </row>
    <row r="307" spans="1:10" ht="42.65" hidden="1" customHeight="1">
      <c r="A307" s="61" t="s">
        <v>479</v>
      </c>
      <c r="B307" s="25" t="s">
        <v>477</v>
      </c>
      <c r="C307" s="31">
        <v>0</v>
      </c>
      <c r="D307" s="31">
        <v>0</v>
      </c>
      <c r="E307" s="66">
        <f t="shared" si="33"/>
        <v>0</v>
      </c>
      <c r="F307" s="31">
        <v>0</v>
      </c>
      <c r="G307" s="66">
        <f t="shared" si="34"/>
        <v>0</v>
      </c>
      <c r="H307" s="31" t="e">
        <f t="shared" si="43"/>
        <v>#DIV/0!</v>
      </c>
      <c r="I307" s="31"/>
      <c r="J307" s="31">
        <v>0</v>
      </c>
    </row>
    <row r="308" spans="1:10" s="28" customFormat="1" ht="44.4" customHeight="1">
      <c r="A308" s="56" t="s">
        <v>495</v>
      </c>
      <c r="B308" s="22" t="s">
        <v>434</v>
      </c>
      <c r="C308" s="23">
        <v>0</v>
      </c>
      <c r="D308" s="23">
        <f>D309</f>
        <v>3112.9</v>
      </c>
      <c r="E308" s="66">
        <f t="shared" si="33"/>
        <v>3112.9</v>
      </c>
      <c r="F308" s="23">
        <f>F309</f>
        <v>3112.9</v>
      </c>
      <c r="G308" s="66">
        <f t="shared" si="34"/>
        <v>0</v>
      </c>
      <c r="H308" s="23">
        <f t="shared" si="43"/>
        <v>100</v>
      </c>
      <c r="I308" s="23">
        <f>I309</f>
        <v>0</v>
      </c>
      <c r="J308" s="23">
        <f>J309</f>
        <v>6225.7</v>
      </c>
    </row>
    <row r="309" spans="1:10" ht="43.25" customHeight="1">
      <c r="A309" s="49" t="s">
        <v>496</v>
      </c>
      <c r="B309" s="25" t="s">
        <v>433</v>
      </c>
      <c r="C309" s="31">
        <v>0</v>
      </c>
      <c r="D309" s="31">
        <v>3112.9</v>
      </c>
      <c r="E309" s="66">
        <f t="shared" si="33"/>
        <v>3112.9</v>
      </c>
      <c r="F309" s="31">
        <v>3112.9</v>
      </c>
      <c r="G309" s="66">
        <f t="shared" si="34"/>
        <v>0</v>
      </c>
      <c r="H309" s="31">
        <f t="shared" si="43"/>
        <v>100</v>
      </c>
      <c r="I309" s="31">
        <v>0</v>
      </c>
      <c r="J309" s="31">
        <v>6225.7</v>
      </c>
    </row>
    <row r="310" spans="1:10" ht="42.65" customHeight="1">
      <c r="A310" s="56" t="s">
        <v>497</v>
      </c>
      <c r="B310" s="22" t="s">
        <v>399</v>
      </c>
      <c r="C310" s="23">
        <v>0</v>
      </c>
      <c r="D310" s="23">
        <f>D311</f>
        <v>2334.6</v>
      </c>
      <c r="E310" s="66">
        <f t="shared" si="33"/>
        <v>2334.6</v>
      </c>
      <c r="F310" s="23">
        <f>F311</f>
        <v>2334.6</v>
      </c>
      <c r="G310" s="66">
        <f t="shared" si="34"/>
        <v>0</v>
      </c>
      <c r="H310" s="23">
        <f t="shared" si="43"/>
        <v>100</v>
      </c>
      <c r="I310" s="31"/>
      <c r="J310" s="23">
        <f>J311</f>
        <v>7003.9</v>
      </c>
    </row>
    <row r="311" spans="1:10" ht="43.25" customHeight="1">
      <c r="A311" s="61" t="s">
        <v>498</v>
      </c>
      <c r="B311" s="25" t="s">
        <v>400</v>
      </c>
      <c r="C311" s="31">
        <v>0</v>
      </c>
      <c r="D311" s="31">
        <v>2334.6</v>
      </c>
      <c r="E311" s="66">
        <f t="shared" si="33"/>
        <v>2334.6</v>
      </c>
      <c r="F311" s="31">
        <v>2334.6</v>
      </c>
      <c r="G311" s="66">
        <f t="shared" si="34"/>
        <v>0</v>
      </c>
      <c r="H311" s="31">
        <f t="shared" si="43"/>
        <v>100</v>
      </c>
      <c r="I311" s="31"/>
      <c r="J311" s="31">
        <v>7003.9</v>
      </c>
    </row>
    <row r="312" spans="1:10" ht="17.399999999999999" customHeight="1">
      <c r="A312" s="50" t="s">
        <v>499</v>
      </c>
      <c r="B312" s="22" t="s">
        <v>401</v>
      </c>
      <c r="C312" s="23">
        <f>C313</f>
        <v>1965</v>
      </c>
      <c r="D312" s="23">
        <f>D313</f>
        <v>1576.9</v>
      </c>
      <c r="E312" s="66">
        <f t="shared" si="33"/>
        <v>-388.09999999999991</v>
      </c>
      <c r="F312" s="23">
        <f>F313</f>
        <v>1279.0999999999999</v>
      </c>
      <c r="G312" s="66">
        <f t="shared" si="34"/>
        <v>-297.80000000000018</v>
      </c>
      <c r="H312" s="23">
        <f t="shared" si="43"/>
        <v>81.114845583106089</v>
      </c>
      <c r="I312" s="23"/>
      <c r="J312" s="23">
        <f>J313</f>
        <v>7859.8</v>
      </c>
    </row>
    <row r="313" spans="1:10" ht="27.65" customHeight="1">
      <c r="A313" s="49" t="s">
        <v>500</v>
      </c>
      <c r="B313" s="25" t="s">
        <v>402</v>
      </c>
      <c r="C313" s="31">
        <v>1965</v>
      </c>
      <c r="D313" s="31">
        <v>1576.9</v>
      </c>
      <c r="E313" s="66">
        <f t="shared" si="33"/>
        <v>-388.09999999999991</v>
      </c>
      <c r="F313" s="31">
        <v>1279.0999999999999</v>
      </c>
      <c r="G313" s="66">
        <f t="shared" si="34"/>
        <v>-297.80000000000018</v>
      </c>
      <c r="H313" s="31">
        <f t="shared" si="43"/>
        <v>81.114845583106089</v>
      </c>
      <c r="I313" s="31"/>
      <c r="J313" s="31">
        <v>7859.8</v>
      </c>
    </row>
    <row r="314" spans="1:10" s="28" customFormat="1" ht="13">
      <c r="A314" s="50" t="s">
        <v>501</v>
      </c>
      <c r="B314" s="40" t="s">
        <v>403</v>
      </c>
      <c r="C314" s="23">
        <f>C315</f>
        <v>405.6</v>
      </c>
      <c r="D314" s="23">
        <f>D315</f>
        <v>207.2</v>
      </c>
      <c r="E314" s="66">
        <f t="shared" si="33"/>
        <v>-198.40000000000003</v>
      </c>
      <c r="F314" s="23">
        <f>F315</f>
        <v>207.2</v>
      </c>
      <c r="G314" s="66">
        <f t="shared" si="34"/>
        <v>0</v>
      </c>
      <c r="H314" s="31">
        <f t="shared" si="43"/>
        <v>100</v>
      </c>
      <c r="I314" s="23">
        <f>I315</f>
        <v>0</v>
      </c>
      <c r="J314" s="23">
        <f>J315</f>
        <v>811.2</v>
      </c>
    </row>
    <row r="315" spans="1:10" ht="13">
      <c r="A315" s="61" t="s">
        <v>502</v>
      </c>
      <c r="B315" s="62" t="s">
        <v>404</v>
      </c>
      <c r="C315" s="31">
        <v>405.6</v>
      </c>
      <c r="D315" s="31">
        <v>207.2</v>
      </c>
      <c r="E315" s="66">
        <f t="shared" si="33"/>
        <v>-198.40000000000003</v>
      </c>
      <c r="F315" s="31">
        <v>207.2</v>
      </c>
      <c r="G315" s="66">
        <f t="shared" si="34"/>
        <v>0</v>
      </c>
      <c r="H315" s="31">
        <f t="shared" si="43"/>
        <v>100</v>
      </c>
      <c r="I315" s="31"/>
      <c r="J315" s="31">
        <v>811.2</v>
      </c>
    </row>
    <row r="316" spans="1:10" s="35" customFormat="1" ht="13">
      <c r="A316" s="58" t="s">
        <v>503</v>
      </c>
      <c r="B316" s="59" t="s">
        <v>405</v>
      </c>
      <c r="C316" s="44">
        <f>C319+C321</f>
        <v>4032.7</v>
      </c>
      <c r="D316" s="44">
        <f>D319+D321</f>
        <v>61539.6</v>
      </c>
      <c r="E316" s="66">
        <f t="shared" si="33"/>
        <v>57506.9</v>
      </c>
      <c r="F316" s="44">
        <f>F319+F321</f>
        <v>2526.1999999999998</v>
      </c>
      <c r="G316" s="66">
        <f t="shared" si="34"/>
        <v>-59013.4</v>
      </c>
      <c r="H316" s="44">
        <f t="shared" si="43"/>
        <v>4.1049990575174355</v>
      </c>
      <c r="I316" s="44" t="e">
        <f>I317+I321+I319+#REF!+#REF!</f>
        <v>#REF!</v>
      </c>
      <c r="J316" s="44">
        <f>J319+J321</f>
        <v>827383.1</v>
      </c>
    </row>
    <row r="317" spans="1:10" ht="52" hidden="1">
      <c r="A317" s="61" t="s">
        <v>406</v>
      </c>
      <c r="B317" s="62" t="s">
        <v>407</v>
      </c>
      <c r="C317" s="31">
        <f>C318</f>
        <v>0</v>
      </c>
      <c r="D317" s="31">
        <f>D318</f>
        <v>0</v>
      </c>
      <c r="E317" s="66">
        <f t="shared" si="33"/>
        <v>0</v>
      </c>
      <c r="F317" s="31">
        <f>F318</f>
        <v>0</v>
      </c>
      <c r="G317" s="66">
        <f t="shared" si="34"/>
        <v>0</v>
      </c>
      <c r="H317" s="31" t="e">
        <f t="shared" si="43"/>
        <v>#DIV/0!</v>
      </c>
      <c r="I317" s="31">
        <f>I318</f>
        <v>0</v>
      </c>
      <c r="J317" s="31">
        <f>J318</f>
        <v>0</v>
      </c>
    </row>
    <row r="318" spans="1:10" ht="52" hidden="1">
      <c r="A318" s="61" t="s">
        <v>408</v>
      </c>
      <c r="B318" s="62" t="s">
        <v>409</v>
      </c>
      <c r="C318" s="31"/>
      <c r="D318" s="31"/>
      <c r="E318" s="66">
        <f t="shared" si="33"/>
        <v>0</v>
      </c>
      <c r="F318" s="31"/>
      <c r="G318" s="66">
        <f t="shared" si="34"/>
        <v>0</v>
      </c>
      <c r="H318" s="31" t="e">
        <f t="shared" si="43"/>
        <v>#DIV/0!</v>
      </c>
      <c r="I318" s="31"/>
      <c r="J318" s="31"/>
    </row>
    <row r="319" spans="1:10" ht="44" hidden="1" customHeight="1">
      <c r="A319" s="50" t="s">
        <v>410</v>
      </c>
      <c r="B319" s="62" t="s">
        <v>411</v>
      </c>
      <c r="C319" s="31">
        <f>C320</f>
        <v>0</v>
      </c>
      <c r="D319" s="31">
        <f>D320</f>
        <v>0</v>
      </c>
      <c r="E319" s="66">
        <f t="shared" si="33"/>
        <v>0</v>
      </c>
      <c r="F319" s="31">
        <f>F320</f>
        <v>0</v>
      </c>
      <c r="G319" s="66">
        <f t="shared" si="34"/>
        <v>0</v>
      </c>
      <c r="H319" s="31" t="e">
        <f t="shared" si="43"/>
        <v>#DIV/0!</v>
      </c>
      <c r="I319" s="31">
        <f>I320</f>
        <v>0</v>
      </c>
      <c r="J319" s="31">
        <f>J320</f>
        <v>0</v>
      </c>
    </row>
    <row r="320" spans="1:10" ht="26" hidden="1">
      <c r="A320" s="61" t="s">
        <v>412</v>
      </c>
      <c r="B320" s="62" t="s">
        <v>413</v>
      </c>
      <c r="C320" s="31">
        <v>0</v>
      </c>
      <c r="D320" s="31">
        <v>0</v>
      </c>
      <c r="E320" s="66">
        <f t="shared" si="33"/>
        <v>0</v>
      </c>
      <c r="F320" s="31">
        <v>0</v>
      </c>
      <c r="G320" s="66">
        <f t="shared" si="34"/>
        <v>0</v>
      </c>
      <c r="H320" s="31" t="e">
        <f t="shared" si="43"/>
        <v>#DIV/0!</v>
      </c>
      <c r="I320" s="31">
        <v>0</v>
      </c>
      <c r="J320" s="31">
        <v>0</v>
      </c>
    </row>
    <row r="321" spans="1:10" s="28" customFormat="1" ht="13">
      <c r="A321" s="50" t="s">
        <v>504</v>
      </c>
      <c r="B321" s="60" t="s">
        <v>414</v>
      </c>
      <c r="C321" s="23">
        <f>C322</f>
        <v>4032.7</v>
      </c>
      <c r="D321" s="23">
        <f>D322</f>
        <v>61539.6</v>
      </c>
      <c r="E321" s="66">
        <f t="shared" si="33"/>
        <v>57506.9</v>
      </c>
      <c r="F321" s="23">
        <f>F322</f>
        <v>2526.1999999999998</v>
      </c>
      <c r="G321" s="66">
        <f t="shared" si="34"/>
        <v>-59013.4</v>
      </c>
      <c r="H321" s="23">
        <f t="shared" si="43"/>
        <v>4.1049990575174355</v>
      </c>
      <c r="I321" s="23">
        <f>I322</f>
        <v>0</v>
      </c>
      <c r="J321" s="23">
        <f>J322</f>
        <v>827383.1</v>
      </c>
    </row>
    <row r="322" spans="1:10" ht="13">
      <c r="A322" s="61" t="s">
        <v>505</v>
      </c>
      <c r="B322" s="62" t="s">
        <v>415</v>
      </c>
      <c r="C322" s="31">
        <v>4032.7</v>
      </c>
      <c r="D322" s="31">
        <v>61539.6</v>
      </c>
      <c r="E322" s="66">
        <f t="shared" si="33"/>
        <v>57506.9</v>
      </c>
      <c r="F322" s="31">
        <v>2526.1999999999998</v>
      </c>
      <c r="G322" s="66">
        <f t="shared" si="34"/>
        <v>-59013.4</v>
      </c>
      <c r="H322" s="31">
        <f t="shared" si="43"/>
        <v>4.1049990575174355</v>
      </c>
      <c r="I322" s="31">
        <v>0</v>
      </c>
      <c r="J322" s="31">
        <v>827383.1</v>
      </c>
    </row>
    <row r="323" spans="1:10" ht="13">
      <c r="A323" s="46" t="s">
        <v>416</v>
      </c>
      <c r="B323" s="15" t="s">
        <v>417</v>
      </c>
      <c r="C323" s="16">
        <f>C324</f>
        <v>0</v>
      </c>
      <c r="D323" s="16">
        <f>D324</f>
        <v>13339.6</v>
      </c>
      <c r="E323" s="66">
        <f t="shared" si="33"/>
        <v>13339.6</v>
      </c>
      <c r="F323" s="16">
        <f>F324</f>
        <v>13160</v>
      </c>
      <c r="G323" s="66">
        <f t="shared" si="34"/>
        <v>-179.60000000000036</v>
      </c>
      <c r="H323" s="16">
        <f t="shared" si="43"/>
        <v>98.653632792587473</v>
      </c>
      <c r="I323" s="16">
        <f>I324</f>
        <v>0</v>
      </c>
      <c r="J323" s="16">
        <f>J324</f>
        <v>174844.80000000002</v>
      </c>
    </row>
    <row r="324" spans="1:10" s="28" customFormat="1" ht="19.25" customHeight="1">
      <c r="A324" s="39" t="s">
        <v>506</v>
      </c>
      <c r="B324" s="40" t="s">
        <v>418</v>
      </c>
      <c r="C324" s="27">
        <f>C326+C325</f>
        <v>0</v>
      </c>
      <c r="D324" s="27">
        <f>D326+D325</f>
        <v>13339.6</v>
      </c>
      <c r="E324" s="66">
        <f t="shared" si="33"/>
        <v>13339.6</v>
      </c>
      <c r="F324" s="27">
        <f>F326+F325</f>
        <v>13160</v>
      </c>
      <c r="G324" s="66">
        <f t="shared" si="34"/>
        <v>-179.60000000000036</v>
      </c>
      <c r="H324" s="27">
        <f t="shared" si="43"/>
        <v>98.653632792587473</v>
      </c>
      <c r="I324" s="27">
        <f>I326+I325</f>
        <v>0</v>
      </c>
      <c r="J324" s="27">
        <f>J326+J325</f>
        <v>174844.80000000002</v>
      </c>
    </row>
    <row r="325" spans="1:10" ht="52">
      <c r="A325" s="24" t="s">
        <v>419</v>
      </c>
      <c r="B325" s="25" t="s">
        <v>420</v>
      </c>
      <c r="C325" s="26">
        <v>0</v>
      </c>
      <c r="D325" s="26">
        <v>810.1</v>
      </c>
      <c r="E325" s="66">
        <f t="shared" si="33"/>
        <v>810.1</v>
      </c>
      <c r="F325" s="26">
        <v>625.9</v>
      </c>
      <c r="G325" s="66">
        <f t="shared" si="34"/>
        <v>-184.20000000000005</v>
      </c>
      <c r="H325" s="26">
        <f t="shared" si="43"/>
        <v>77.262066411554116</v>
      </c>
      <c r="I325" s="26"/>
      <c r="J325" s="26">
        <v>810.1</v>
      </c>
    </row>
    <row r="326" spans="1:10" ht="13">
      <c r="A326" s="24" t="s">
        <v>507</v>
      </c>
      <c r="B326" s="25" t="s">
        <v>418</v>
      </c>
      <c r="C326" s="26">
        <v>0</v>
      </c>
      <c r="D326" s="26">
        <v>12529.5</v>
      </c>
      <c r="E326" s="66">
        <f t="shared" si="33"/>
        <v>12529.5</v>
      </c>
      <c r="F326" s="26">
        <v>12534.1</v>
      </c>
      <c r="G326" s="66">
        <f t="shared" si="34"/>
        <v>4.6000000000003638</v>
      </c>
      <c r="H326" s="26">
        <f t="shared" si="43"/>
        <v>100.03671335647873</v>
      </c>
      <c r="I326" s="26"/>
      <c r="J326" s="26">
        <v>174034.7</v>
      </c>
    </row>
    <row r="327" spans="1:10" ht="65">
      <c r="A327" s="14" t="s">
        <v>421</v>
      </c>
      <c r="B327" s="59" t="s">
        <v>422</v>
      </c>
      <c r="C327" s="44">
        <f>C328</f>
        <v>0</v>
      </c>
      <c r="D327" s="44">
        <f>D328</f>
        <v>1715.2</v>
      </c>
      <c r="E327" s="66">
        <f t="shared" si="33"/>
        <v>1715.2</v>
      </c>
      <c r="F327" s="44">
        <f>F328</f>
        <v>1723.4</v>
      </c>
      <c r="G327" s="66">
        <f t="shared" si="34"/>
        <v>8.2000000000000455</v>
      </c>
      <c r="H327" s="16">
        <f t="shared" si="43"/>
        <v>100.47807835820896</v>
      </c>
      <c r="I327" s="44">
        <f>I328</f>
        <v>0</v>
      </c>
      <c r="J327" s="44">
        <f>J328</f>
        <v>1715.2</v>
      </c>
    </row>
    <row r="328" spans="1:10" s="35" customFormat="1" ht="26">
      <c r="A328" s="42" t="s">
        <v>508</v>
      </c>
      <c r="B328" s="59" t="s">
        <v>423</v>
      </c>
      <c r="C328" s="16">
        <f>C329</f>
        <v>0</v>
      </c>
      <c r="D328" s="16">
        <f>D329</f>
        <v>1715.2</v>
      </c>
      <c r="E328" s="66">
        <f t="shared" si="33"/>
        <v>1715.2</v>
      </c>
      <c r="F328" s="16">
        <f>F329</f>
        <v>1723.4</v>
      </c>
      <c r="G328" s="66">
        <f t="shared" si="34"/>
        <v>8.2000000000000455</v>
      </c>
      <c r="H328" s="16">
        <f t="shared" si="43"/>
        <v>100.47807835820896</v>
      </c>
      <c r="I328" s="16">
        <f>I329</f>
        <v>0</v>
      </c>
      <c r="J328" s="16">
        <f>J329</f>
        <v>1715.2</v>
      </c>
    </row>
    <row r="329" spans="1:10" s="28" customFormat="1" ht="26">
      <c r="A329" s="21" t="s">
        <v>509</v>
      </c>
      <c r="B329" s="60" t="s">
        <v>424</v>
      </c>
      <c r="C329" s="27">
        <f>C331+C332</f>
        <v>0</v>
      </c>
      <c r="D329" s="27">
        <f>D331+D332</f>
        <v>1715.2</v>
      </c>
      <c r="E329" s="66">
        <f t="shared" si="33"/>
        <v>1715.2</v>
      </c>
      <c r="F329" s="27">
        <f>F331+F332</f>
        <v>1723.4</v>
      </c>
      <c r="G329" s="66">
        <f t="shared" si="34"/>
        <v>8.2000000000000455</v>
      </c>
      <c r="H329" s="23">
        <f t="shared" si="43"/>
        <v>100.47807835820896</v>
      </c>
      <c r="I329" s="27">
        <f>I331+I332</f>
        <v>0</v>
      </c>
      <c r="J329" s="27">
        <f>J331+J332</f>
        <v>1715.2</v>
      </c>
    </row>
    <row r="330" spans="1:10" ht="13" hidden="1">
      <c r="A330" s="29"/>
      <c r="B330" s="62"/>
      <c r="C330" s="26"/>
      <c r="D330" s="26"/>
      <c r="E330" s="66">
        <f t="shared" si="33"/>
        <v>0</v>
      </c>
      <c r="F330" s="26"/>
      <c r="G330" s="66">
        <f t="shared" si="34"/>
        <v>0</v>
      </c>
      <c r="H330" s="31" t="e">
        <f t="shared" si="43"/>
        <v>#DIV/0!</v>
      </c>
      <c r="I330" s="26"/>
      <c r="J330" s="26"/>
    </row>
    <row r="331" spans="1:10" ht="26">
      <c r="A331" s="29" t="s">
        <v>510</v>
      </c>
      <c r="B331" s="62" t="s">
        <v>425</v>
      </c>
      <c r="C331" s="26">
        <v>0</v>
      </c>
      <c r="D331" s="26">
        <v>0</v>
      </c>
      <c r="E331" s="66">
        <f t="shared" si="33"/>
        <v>0</v>
      </c>
      <c r="F331" s="26">
        <v>1.2</v>
      </c>
      <c r="G331" s="66">
        <f t="shared" si="34"/>
        <v>1.2</v>
      </c>
      <c r="H331" s="31"/>
      <c r="I331" s="26"/>
      <c r="J331" s="26">
        <v>0</v>
      </c>
    </row>
    <row r="332" spans="1:10" ht="26">
      <c r="A332" s="29" t="s">
        <v>511</v>
      </c>
      <c r="B332" s="62" t="s">
        <v>426</v>
      </c>
      <c r="C332" s="26">
        <v>0</v>
      </c>
      <c r="D332" s="26">
        <v>1715.2</v>
      </c>
      <c r="E332" s="66">
        <f t="shared" si="33"/>
        <v>1715.2</v>
      </c>
      <c r="F332" s="26">
        <v>1722.2</v>
      </c>
      <c r="G332" s="66">
        <f t="shared" si="34"/>
        <v>7</v>
      </c>
      <c r="H332" s="31">
        <f t="shared" si="43"/>
        <v>100.40811567164178</v>
      </c>
      <c r="I332" s="26"/>
      <c r="J332" s="26">
        <v>1715.2</v>
      </c>
    </row>
    <row r="333" spans="1:10" ht="29" customHeight="1">
      <c r="A333" s="14" t="s">
        <v>427</v>
      </c>
      <c r="B333" s="15" t="s">
        <v>428</v>
      </c>
      <c r="C333" s="44">
        <f>C334</f>
        <v>0</v>
      </c>
      <c r="D333" s="44">
        <f>D334</f>
        <v>-18828.400000000001</v>
      </c>
      <c r="E333" s="66">
        <f t="shared" si="33"/>
        <v>-18828.400000000001</v>
      </c>
      <c r="F333" s="44">
        <f>F334</f>
        <v>-21174.5</v>
      </c>
      <c r="G333" s="66">
        <f t="shared" si="34"/>
        <v>-2346.0999999999985</v>
      </c>
      <c r="H333" s="16">
        <f t="shared" si="43"/>
        <v>112.46043211319071</v>
      </c>
      <c r="I333" s="44">
        <f>I342</f>
        <v>0</v>
      </c>
      <c r="J333" s="44">
        <f>J334</f>
        <v>-18828.400000000001</v>
      </c>
    </row>
    <row r="334" spans="1:10" ht="29" customHeight="1">
      <c r="A334" s="21" t="s">
        <v>512</v>
      </c>
      <c r="B334" s="60" t="s">
        <v>429</v>
      </c>
      <c r="C334" s="23">
        <f>C335+C342</f>
        <v>0</v>
      </c>
      <c r="D334" s="23">
        <f>D335+D342+D336+D337+D338+D339+D340+D341</f>
        <v>-18828.400000000001</v>
      </c>
      <c r="E334" s="66">
        <f t="shared" ref="E334:E343" si="44">D334-C334</f>
        <v>-18828.400000000001</v>
      </c>
      <c r="F334" s="23">
        <f>F335+F342+F336+F337+F338+F339+F340+F341</f>
        <v>-21174.5</v>
      </c>
      <c r="G334" s="66">
        <f t="shared" ref="G334:G343" si="45">F334-D334</f>
        <v>-2346.0999999999985</v>
      </c>
      <c r="H334" s="23">
        <f t="shared" si="43"/>
        <v>112.46043211319071</v>
      </c>
      <c r="I334" s="70"/>
      <c r="J334" s="23">
        <f>J335+J342+J336+J337+J338+J339+J340+J341</f>
        <v>-18828.400000000001</v>
      </c>
    </row>
    <row r="335" spans="1:10" ht="43.25" customHeight="1">
      <c r="A335" s="24" t="s">
        <v>513</v>
      </c>
      <c r="B335" s="25" t="s">
        <v>430</v>
      </c>
      <c r="C335" s="26">
        <v>0</v>
      </c>
      <c r="D335" s="26">
        <v>-1075.5999999999999</v>
      </c>
      <c r="E335" s="66">
        <f t="shared" si="44"/>
        <v>-1075.5999999999999</v>
      </c>
      <c r="F335" s="26">
        <v>-1075.5999999999999</v>
      </c>
      <c r="G335" s="66">
        <f t="shared" si="45"/>
        <v>0</v>
      </c>
      <c r="H335" s="31">
        <f t="shared" si="43"/>
        <v>100</v>
      </c>
      <c r="I335" s="44"/>
      <c r="J335" s="26">
        <v>-1075.5999999999999</v>
      </c>
    </row>
    <row r="336" spans="1:10" ht="31.25" hidden="1" customHeight="1">
      <c r="A336" s="24" t="s">
        <v>469</v>
      </c>
      <c r="B336" s="25" t="s">
        <v>468</v>
      </c>
      <c r="C336" s="26">
        <v>0</v>
      </c>
      <c r="D336" s="26">
        <v>0</v>
      </c>
      <c r="E336" s="66">
        <f t="shared" si="44"/>
        <v>0</v>
      </c>
      <c r="F336" s="26">
        <v>0</v>
      </c>
      <c r="G336" s="66">
        <f t="shared" si="45"/>
        <v>0</v>
      </c>
      <c r="H336" s="31"/>
      <c r="I336" s="44"/>
      <c r="J336" s="26">
        <v>0</v>
      </c>
    </row>
    <row r="337" spans="1:10" ht="28.75" hidden="1" customHeight="1">
      <c r="A337" s="24" t="s">
        <v>471</v>
      </c>
      <c r="B337" s="25" t="s">
        <v>470</v>
      </c>
      <c r="C337" s="26">
        <v>0</v>
      </c>
      <c r="D337" s="26">
        <v>0</v>
      </c>
      <c r="E337" s="66">
        <f t="shared" si="44"/>
        <v>0</v>
      </c>
      <c r="F337" s="26">
        <v>0</v>
      </c>
      <c r="G337" s="66">
        <f t="shared" si="45"/>
        <v>0</v>
      </c>
      <c r="H337" s="31"/>
      <c r="I337" s="44"/>
      <c r="J337" s="26">
        <v>0</v>
      </c>
    </row>
    <row r="338" spans="1:10" ht="43.25" customHeight="1">
      <c r="A338" s="24" t="s">
        <v>473</v>
      </c>
      <c r="B338" s="25" t="s">
        <v>472</v>
      </c>
      <c r="C338" s="26">
        <v>0</v>
      </c>
      <c r="D338" s="26">
        <v>-76.5</v>
      </c>
      <c r="E338" s="66">
        <f t="shared" si="44"/>
        <v>-76.5</v>
      </c>
      <c r="F338" s="26">
        <v>-76.5</v>
      </c>
      <c r="G338" s="66">
        <f t="shared" si="45"/>
        <v>0</v>
      </c>
      <c r="H338" s="31">
        <f t="shared" si="43"/>
        <v>100</v>
      </c>
      <c r="I338" s="44"/>
      <c r="J338" s="26">
        <v>-76.5</v>
      </c>
    </row>
    <row r="339" spans="1:10" ht="52">
      <c r="A339" s="24" t="s">
        <v>660</v>
      </c>
      <c r="B339" s="25" t="s">
        <v>661</v>
      </c>
      <c r="C339" s="26">
        <v>0</v>
      </c>
      <c r="D339" s="26">
        <v>-3112.8</v>
      </c>
      <c r="E339" s="66">
        <f t="shared" si="44"/>
        <v>-3112.8</v>
      </c>
      <c r="F339" s="26">
        <v>-3112.8</v>
      </c>
      <c r="G339" s="66">
        <f t="shared" si="45"/>
        <v>0</v>
      </c>
      <c r="H339" s="31">
        <f t="shared" si="43"/>
        <v>100</v>
      </c>
      <c r="I339" s="44"/>
      <c r="J339" s="26">
        <v>-3112.8</v>
      </c>
    </row>
    <row r="340" spans="1:10" ht="52">
      <c r="A340" s="24" t="s">
        <v>662</v>
      </c>
      <c r="B340" s="25" t="s">
        <v>663</v>
      </c>
      <c r="C340" s="26">
        <v>0</v>
      </c>
      <c r="D340" s="26">
        <v>-2334.6</v>
      </c>
      <c r="E340" s="66">
        <f t="shared" si="44"/>
        <v>-2334.6</v>
      </c>
      <c r="F340" s="26">
        <v>-2334.6</v>
      </c>
      <c r="G340" s="66">
        <f t="shared" si="45"/>
        <v>0</v>
      </c>
      <c r="H340" s="31">
        <f t="shared" si="43"/>
        <v>100</v>
      </c>
      <c r="I340" s="44"/>
      <c r="J340" s="26">
        <v>-2334.6</v>
      </c>
    </row>
    <row r="341" spans="1:10" ht="31.25" customHeight="1">
      <c r="A341" s="24" t="s">
        <v>475</v>
      </c>
      <c r="B341" s="25" t="s">
        <v>474</v>
      </c>
      <c r="C341" s="26">
        <v>0</v>
      </c>
      <c r="D341" s="26">
        <v>-194.4</v>
      </c>
      <c r="E341" s="66">
        <f t="shared" si="44"/>
        <v>-194.4</v>
      </c>
      <c r="F341" s="26">
        <v>-194.4</v>
      </c>
      <c r="G341" s="66">
        <f t="shared" si="45"/>
        <v>0</v>
      </c>
      <c r="H341" s="31">
        <f t="shared" si="43"/>
        <v>100</v>
      </c>
      <c r="I341" s="44"/>
      <c r="J341" s="26">
        <v>-194.4</v>
      </c>
    </row>
    <row r="342" spans="1:10" ht="32" customHeight="1">
      <c r="A342" s="24" t="s">
        <v>514</v>
      </c>
      <c r="B342" s="25" t="s">
        <v>431</v>
      </c>
      <c r="C342" s="26">
        <v>0</v>
      </c>
      <c r="D342" s="26">
        <v>-12034.5</v>
      </c>
      <c r="E342" s="66">
        <f t="shared" si="44"/>
        <v>-12034.5</v>
      </c>
      <c r="F342" s="26">
        <v>-14380.6</v>
      </c>
      <c r="G342" s="66">
        <f t="shared" si="45"/>
        <v>-2346.1000000000004</v>
      </c>
      <c r="H342" s="31">
        <f t="shared" si="43"/>
        <v>119.49478582408908</v>
      </c>
      <c r="I342" s="26"/>
      <c r="J342" s="26">
        <v>-12034.5</v>
      </c>
    </row>
    <row r="343" spans="1:10" ht="16.25" customHeight="1">
      <c r="A343" s="14"/>
      <c r="B343" s="63" t="s">
        <v>432</v>
      </c>
      <c r="C343" s="64">
        <f>C13+C259</f>
        <v>1057222.8999999999</v>
      </c>
      <c r="D343" s="64">
        <f>D13+D259</f>
        <v>1179358.8999999999</v>
      </c>
      <c r="E343" s="66">
        <f t="shared" si="44"/>
        <v>122136</v>
      </c>
      <c r="F343" s="64">
        <f>F13+F259</f>
        <v>999593.89999999991</v>
      </c>
      <c r="G343" s="66">
        <f t="shared" si="45"/>
        <v>-179765</v>
      </c>
      <c r="H343" s="64">
        <f t="shared" si="43"/>
        <v>84.757396582160013</v>
      </c>
      <c r="I343" s="64" t="e">
        <f>I13+I259</f>
        <v>#REF!</v>
      </c>
      <c r="J343" s="64">
        <f>J13+J259</f>
        <v>7336003.4999999991</v>
      </c>
    </row>
  </sheetData>
  <autoFilter ref="A12:J343"/>
  <mergeCells count="8">
    <mergeCell ref="A8:J8"/>
    <mergeCell ref="C6:J6"/>
    <mergeCell ref="C1:J5"/>
    <mergeCell ref="D9:J9"/>
    <mergeCell ref="A10:A11"/>
    <mergeCell ref="B10:B11"/>
    <mergeCell ref="C10:H10"/>
    <mergeCell ref="J10:J11"/>
  </mergeCells>
  <printOptions horizontalCentered="1"/>
  <pageMargins left="0.39370078740157483" right="0.39370078740157483" top="1.1811023622047245" bottom="0.39370078740157483" header="0.15748031496062992" footer="0.19685039370078741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2020-05-07T06:18:13Z</cp:lastPrinted>
  <dcterms:created xsi:type="dcterms:W3CDTF">2018-04-25T11:49:21Z</dcterms:created>
  <dcterms:modified xsi:type="dcterms:W3CDTF">2020-05-08T10:32:25Z</dcterms:modified>
</cp:coreProperties>
</file>