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2120" windowHeight="7692" activeTab="0"/>
  </bookViews>
  <sheets>
    <sheet name="Лист2 (2)" sheetId="1" r:id="rId1"/>
  </sheets>
  <definedNames>
    <definedName name="_xlnm._FilterDatabase" localSheetId="0" hidden="1">'Лист2 (2)'!$A$12:$IV$106</definedName>
    <definedName name="_xlnm.Print_Titles" localSheetId="0">'Лист2 (2)'!$11:$13</definedName>
    <definedName name="_xlnm.Print_Area" localSheetId="0">'Лист2 (2)'!$A$1:$E$134</definedName>
  </definedNames>
  <calcPr fullCalcOnLoad="1"/>
</workbook>
</file>

<file path=xl/sharedStrings.xml><?xml version="1.0" encoding="utf-8"?>
<sst xmlns="http://schemas.openxmlformats.org/spreadsheetml/2006/main" count="245" uniqueCount="190">
  <si>
    <t>Наименование</t>
  </si>
  <si>
    <t>тыс. руб.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</si>
  <si>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</si>
  <si>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</si>
  <si>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</si>
  <si>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</si>
  <si>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</si>
  <si>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</si>
  <si>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</si>
  <si>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</si>
  <si>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</si>
  <si>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</si>
  <si>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</si>
  <si>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</si>
  <si>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</si>
  <si>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</si>
  <si>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</si>
  <si>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</si>
  <si>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</si>
  <si>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</si>
  <si>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7.2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</si>
  <si>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</si>
  <si>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</si>
  <si>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</si>
  <si>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</si>
  <si>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</si>
  <si>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</si>
  <si>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</si>
  <si>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</si>
  <si>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</si>
  <si>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</si>
  <si>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</si>
  <si>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</si>
  <si>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</si>
  <si>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8.1</t>
  </si>
  <si>
    <t>9.</t>
  </si>
  <si>
    <t>9.1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</si>
  <si>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</si>
  <si>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</si>
  <si>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</si>
  <si>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</si>
  <si>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</si>
  <si>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</si>
  <si>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</si>
  <si>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</si>
  <si>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6.2</t>
  </si>
  <si>
    <t>6.3</t>
  </si>
  <si>
    <t>6.4</t>
  </si>
  <si>
    <t>6.5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</si>
  <si>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</si>
  <si>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</si>
  <si>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</si>
  <si>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8.3</t>
  </si>
  <si>
    <t>8.4</t>
  </si>
  <si>
    <t>8.5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</si>
  <si>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</si>
  <si>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</si>
  <si>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</si>
  <si>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2.2</t>
  </si>
  <si>
    <t>3.2</t>
  </si>
  <si>
    <t>8.6</t>
  </si>
  <si>
    <t>8.7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</si>
  <si>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</si>
  <si>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</si>
  <si>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</si>
  <si>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Государственная регистрация актов гражданского состояния</t>
  </si>
  <si>
    <t>2.3</t>
  </si>
  <si>
    <t>Реализация программ развития преобразованных муниципальных образований</t>
  </si>
  <si>
    <t>4.2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</si>
  <si>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</si>
  <si>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1.6</t>
  </si>
  <si>
    <t>1.7</t>
  </si>
  <si>
    <t>Создание новых мест в общеобразовательных организациях</t>
  </si>
  <si>
    <t>1.8</t>
  </si>
  <si>
    <t xml:space="preserve">к решению Березниковской городской Думы </t>
  </si>
  <si>
    <t>4.3</t>
  </si>
  <si>
    <t>1.9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</si>
  <si>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</si>
  <si>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краевого бюджета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</si>
  <si>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</si>
  <si>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</si>
  <si>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Приложение 4</t>
  </si>
  <si>
    <t>9.2</t>
  </si>
  <si>
    <t>Реализация мероприятий, направленных на комплексное развитие сельских территорий (Благоустройство сельских территорий)</t>
  </si>
  <si>
    <t>Муниципальная программа "Формирование современной городской среды на территории муниципального образования "Город Березники" на 2018-2022 годы"</t>
  </si>
  <si>
    <t>10.</t>
  </si>
  <si>
    <t>10.1</t>
  </si>
  <si>
    <t>10.2</t>
  </si>
  <si>
    <t>Реализация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</si>
  <si>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</si>
  <si>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1.10</t>
  </si>
  <si>
    <t>Поддержка образования для детей с ограниченными возможностями здоровья</t>
  </si>
  <si>
    <t xml:space="preserve">Непрограммные направления расходов </t>
  </si>
  <si>
    <t>11.</t>
  </si>
  <si>
    <t>Дотации</t>
  </si>
  <si>
    <t>11.1</t>
  </si>
  <si>
    <t>Дотации на стимулирование муниципальных образований к росту доходов</t>
  </si>
  <si>
    <t>11.2</t>
  </si>
  <si>
    <t>Дотации на компенсацию выпадающих доходов в случае отмены единого налога на вмененный доход для отдельных видов деятельности</t>
  </si>
  <si>
    <t>Межбюджетные трансферты, передаваемые из краевого бюджета, на 2020 год и плановый период 2021-2022 годов</t>
  </si>
  <si>
    <t>от _________________________ № _____</t>
  </si>
  <si>
    <t>ИТОГО</t>
  </si>
  <si>
    <t>Средства краевого бюджета (остатки 2019 года)</t>
  </si>
  <si>
    <t>Организация мероприятий при осуществлении деятельности по обращению с животными без владельцев</t>
  </si>
  <si>
    <t>Реконструкция здания ГБУЗ ПК "Детская городская больница" по адресу: Пермский край, г.Березники, Советский проспект, 67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</si>
  <si>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</si>
  <si>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2.4</t>
  </si>
  <si>
    <t>3.3</t>
  </si>
  <si>
    <t>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</si>
  <si>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</si>
  <si>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Обеспечение малоимущих семей, имеющих детей в возрасте от 3 до 7 лет, наборами продуктов питания</t>
  </si>
  <si>
    <t>Обеспечение условий для развития физической культуры и массового спорта</t>
  </si>
  <si>
    <t>Оснащение муниципального общеобразовательного учреждения средствами обучения и воспитания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</si>
  <si>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</si>
  <si>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</si>
  <si>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</si>
  <si>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1.11</t>
  </si>
  <si>
    <t>1.12</t>
  </si>
  <si>
    <t>1.13</t>
  </si>
  <si>
    <t>1.14</t>
  </si>
  <si>
    <t>1.15</t>
  </si>
  <si>
    <t>1.16</t>
  </si>
  <si>
    <t>1.17</t>
  </si>
  <si>
    <t>1.18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</si>
  <si>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</si>
  <si>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</si>
  <si>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Создание модельных муниципальных библиотек</t>
  </si>
  <si>
    <t>2.5</t>
  </si>
  <si>
    <t>2.6</t>
  </si>
  <si>
    <t>2.7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</si>
  <si>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</si>
  <si>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</si>
  <si>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</si>
  <si>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3.4</t>
  </si>
  <si>
    <t>3.5</t>
  </si>
  <si>
    <t>3.6</t>
  </si>
  <si>
    <t>3.7</t>
  </si>
  <si>
    <t>Муниципальная программа "Развитие сферы молодежной политики"</t>
  </si>
  <si>
    <t>Реализация мероприятий в сфере молодежной политики</t>
  </si>
  <si>
    <t>Муниципальная программа "Экономическое развитие"</t>
  </si>
  <si>
    <t>Мероприятия по развитию инфраструктуры на туристских маршрутах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</si>
  <si>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</si>
  <si>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социальных проездных документов</t>
  </si>
  <si>
    <t>6.6</t>
  </si>
  <si>
    <t>7.1</t>
  </si>
  <si>
    <t>7.3</t>
  </si>
  <si>
    <t>7.4</t>
  </si>
  <si>
    <t>7.5</t>
  </si>
  <si>
    <t>7.6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</si>
  <si>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</si>
  <si>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Мероприятия по созданию объектов туристской сервисной и обеспечивающей инфраструктуры</t>
  </si>
  <si>
    <t>7.7</t>
  </si>
  <si>
    <t>7.8</t>
  </si>
  <si>
    <t>7.9</t>
  </si>
  <si>
    <t>Софинансирование проектов инициативного бюджетирования</t>
  </si>
  <si>
    <t>Приведение в нормативное состояние помещений, приобретение и установка модульных конструкций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</si>
  <si>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</si>
  <si>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</si>
  <si>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 xml:space="preserve">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</si>
  <si>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9.3</t>
  </si>
  <si>
    <t>10.3</t>
  </si>
  <si>
    <t>10.4</t>
  </si>
  <si>
    <t>10.5</t>
  </si>
  <si>
    <t>10.6</t>
  </si>
  <si>
    <t>10.7</t>
  </si>
  <si>
    <t>10.8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</si>
  <si>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резервного фонда Правительства Российской Федерации</t>
  </si>
  <si>
    <t>10.9</t>
  </si>
  <si>
    <t>Мероприятия по расселению жилищного фонда на территории Пермского края, признанного аварийным после 1 января 2012 г.</t>
  </si>
  <si>
    <t>Обеспечение жильем молодых семей</t>
  </si>
  <si>
    <t>Проведение землеустроительных и комплексных кадастровых работ, в т.ч. разработка документации по планировке территории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</si>
  <si>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</si>
  <si>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</si>
  <si>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10.10</t>
  </si>
  <si>
    <t>10.11</t>
  </si>
  <si>
    <t>10.12</t>
  </si>
  <si>
    <t>10.13</t>
  </si>
  <si>
    <t>10.14</t>
  </si>
  <si>
    <t>10.15</t>
  </si>
  <si>
    <t>10.16</t>
  </si>
  <si>
    <t>Субсидии на подготовку генеральных планов, правил землепользования и застройки муниципальных образований Пермского края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</si>
  <si>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</si>
  <si>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10.17</t>
  </si>
  <si>
    <t>10.18</t>
  </si>
  <si>
    <t>ИТОГО без дотации</t>
  </si>
  <si>
    <t>12.</t>
  </si>
  <si>
    <t>12.1</t>
  </si>
  <si>
    <t>12.2</t>
  </si>
  <si>
    <t>от 11.12.2019 №  691</t>
  </si>
  <si>
    <t>от 26.08.2020 № 765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</si>
</sst>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[$€-2]\ ###,000_);[Red]\([$€-2]\ ###,000\)"/>
  </numFmts>
  <fonts count="52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0" fontId="11" fillId="33" borderId="0" xfId="0" applyFont="1" applyFill="1" applyAlignment="1">
      <alignment/>
    </xf>
    <xf numFmtId="49" fontId="12" fillId="33" borderId="10" xfId="0" applyNumberFormat="1" applyFont="1" applyFill="1" applyBorder="1" applyAlignment="1">
      <alignment horizontal="center" vertical="top"/>
    </xf>
    <xf numFmtId="0" fontId="12" fillId="33" borderId="10" xfId="0" applyFont="1" applyFill="1" applyBorder="1" applyAlignment="1">
      <alignment vertical="top" wrapText="1"/>
    </xf>
    <xf numFmtId="177" fontId="12" fillId="33" borderId="10" xfId="0" applyNumberFormat="1" applyFont="1" applyFill="1" applyBorder="1" applyAlignment="1">
      <alignment horizontal="center" vertical="top"/>
    </xf>
    <xf numFmtId="0" fontId="14" fillId="33" borderId="0" xfId="0" applyFont="1" applyFill="1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34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5.375" style="0" customWidth="1"/>
    <col min="2" max="2" width="69.00390625" style="0" customWidth="1"/>
    <col min="3" max="5" width="13.875" style="0" customWidth="1"/>
  </cols>
  <sheetData>
    <row r="1" spans="1:5" ht="12.75">
      <c r="A1" s="39" t="s">
        <v>81</v>
      </c>
      <c r="B1" s="39"/>
      <c r="C1" s="39"/>
      <c r="D1" s="39"/>
      <c r="E1" s="39"/>
    </row>
    <row r="2" spans="1:5" ht="12.75">
      <c r="A2" s="39" t="s">
        <v>74</v>
      </c>
      <c r="B2" s="39"/>
      <c r="C2" s="39"/>
      <c r="D2" s="39"/>
      <c r="E2" s="39"/>
    </row>
    <row r="3" spans="1:5" ht="12.75">
      <c r="A3" s="39" t="s">
        <v>189</v>
      </c>
      <c r="B3" s="39" t="s">
        <v>100</v>
      </c>
      <c r="C3" s="39" t="s">
        <v>100</v>
      </c>
      <c r="D3" s="39" t="s">
        <v>100</v>
      </c>
      <c r="E3" s="39" t="s">
        <v>100</v>
      </c>
    </row>
    <row r="4" spans="1:5" ht="12.75">
      <c r="A4" s="18"/>
      <c r="B4" s="18"/>
      <c r="C4" s="18"/>
      <c r="D4" s="18"/>
      <c r="E4" s="18"/>
    </row>
    <row r="5" spans="1:5" ht="12.75">
      <c r="A5" s="18"/>
      <c r="B5" s="18"/>
      <c r="C5" s="18"/>
      <c r="D5" s="18"/>
      <c r="E5" s="18" t="s">
        <v>81</v>
      </c>
    </row>
    <row r="6" spans="1:5" ht="12.75">
      <c r="A6" s="18"/>
      <c r="B6" s="18"/>
      <c r="C6" s="18"/>
      <c r="D6" s="18"/>
      <c r="E6" s="18" t="s">
        <v>74</v>
      </c>
    </row>
    <row r="7" spans="1:5" ht="12.75">
      <c r="A7" s="18"/>
      <c r="B7" s="18"/>
      <c r="C7" s="18"/>
      <c r="D7" s="18"/>
      <c r="E7" s="18" t="s">
        <v>188</v>
      </c>
    </row>
    <row r="8" spans="2:4" ht="12.75">
      <c r="B8" s="18"/>
      <c r="C8" s="17"/>
      <c r="D8" s="17"/>
    </row>
    <row r="9" spans="1:5" ht="30.75" customHeight="1">
      <c r="A9" s="40" t="s">
        <v>99</v>
      </c>
      <c r="B9" s="40"/>
      <c r="C9" s="40"/>
      <c r="D9" s="40"/>
      <c r="E9" s="40"/>
    </row>
    <row r="10" spans="1:5" ht="15">
      <c r="A10" s="41"/>
      <c r="B10" s="41"/>
      <c r="C10" s="41"/>
      <c r="D10" s="41"/>
      <c r="E10" s="41"/>
    </row>
    <row r="11" spans="3:5" ht="12.75">
      <c r="C11" s="1"/>
      <c r="E11" s="1" t="s">
        <v>1</v>
      </c>
    </row>
    <row r="12" spans="1:5" s="2" customFormat="1" ht="33" customHeight="1">
      <c r="A12" s="4" t="s">
        <v>6</v>
      </c>
      <c r="B12" s="3" t="s">
        <v>0</v>
      </c>
      <c r="C12" s="4">
        <v>2020</v>
      </c>
      <c r="D12" s="4">
        <v>2021</v>
      </c>
      <c r="E12" s="4">
        <v>2022</v>
      </c>
    </row>
    <row r="13" spans="1:5" s="8" customFormat="1" ht="9.75">
      <c r="A13" s="5">
        <v>1</v>
      </c>
      <c r="B13" s="5">
        <v>2</v>
      </c>
      <c r="C13" s="6">
        <v>3</v>
      </c>
      <c r="D13" s="7">
        <v>4</v>
      </c>
      <c r="E13" s="6">
        <v>5</v>
      </c>
    </row>
    <row r="14" spans="1:5" s="22" customFormat="1" ht="15">
      <c r="A14" s="19" t="s">
        <v>7</v>
      </c>
      <c r="B14" s="20" t="s">
        <v>41</v>
      </c>
      <c r="C14" s="21">
        <f>SUM(C15:C32)</f>
        <v>2435512.6999999997</v>
      </c>
      <c r="D14" s="21">
        <f>SUM(D15:D32)</f>
        <v>1758095.4</v>
      </c>
      <c r="E14" s="21">
        <f>SUM(E15:E32)</f>
        <v>1743068.7999999998</v>
      </c>
    </row>
    <row r="15" spans="1:5" s="16" customFormat="1" ht="27">
      <c r="A15" s="13" t="s">
        <v>8</v>
      </c>
      <c r="B15" s="14" t="s">
        <v>37</v>
      </c>
      <c r="C15" s="15">
        <v>1563687.5</v>
      </c>
      <c r="D15" s="15">
        <v>1684082.5</v>
      </c>
      <c r="E15" s="15">
        <v>1678560.2</v>
      </c>
    </row>
    <row r="16" spans="1:5" s="16" customFormat="1" ht="123.75">
      <c r="A16" s="13" t="s">
        <v>9</v>
      </c>
      <c r="B16" s="14" t="s">
        <v>77</v>
      </c>
      <c r="C16" s="15">
        <v>21601.1</v>
      </c>
      <c r="D16" s="15">
        <v>21601.1</v>
      </c>
      <c r="E16" s="15">
        <v>21601.1</v>
      </c>
    </row>
    <row r="17" spans="1:5" s="16" customFormat="1" ht="13.5">
      <c r="A17" s="13" t="s">
        <v>10</v>
      </c>
      <c r="B17" s="14" t="s">
        <v>3</v>
      </c>
      <c r="C17" s="15">
        <v>28756.1</v>
      </c>
      <c r="D17" s="15">
        <v>30899.7</v>
      </c>
      <c r="E17" s="15">
        <v>30899.7</v>
      </c>
    </row>
    <row r="18" spans="1:5" s="23" customFormat="1" ht="69">
      <c r="A18" s="13" t="s">
        <v>11</v>
      </c>
      <c r="B18" s="14" t="s">
        <v>56</v>
      </c>
      <c r="C18" s="15">
        <v>1592.4</v>
      </c>
      <c r="D18" s="15">
        <v>1592.4</v>
      </c>
      <c r="E18" s="15">
        <v>1592.4</v>
      </c>
    </row>
    <row r="19" spans="1:5" s="23" customFormat="1" ht="15" customHeight="1">
      <c r="A19" s="13" t="s">
        <v>32</v>
      </c>
      <c r="B19" s="14" t="s">
        <v>91</v>
      </c>
      <c r="C19" s="15">
        <v>7815.2</v>
      </c>
      <c r="D19" s="15">
        <v>0</v>
      </c>
      <c r="E19" s="15">
        <v>7887</v>
      </c>
    </row>
    <row r="20" spans="1:5" s="23" customFormat="1" ht="41.25">
      <c r="A20" s="13" t="s">
        <v>70</v>
      </c>
      <c r="B20" s="14" t="s">
        <v>108</v>
      </c>
      <c r="C20" s="15">
        <v>170.1</v>
      </c>
      <c r="D20" s="15">
        <v>0</v>
      </c>
      <c r="E20" s="15">
        <v>0</v>
      </c>
    </row>
    <row r="21" spans="1:5" s="23" customFormat="1" ht="41.25">
      <c r="A21" s="13" t="s">
        <v>71</v>
      </c>
      <c r="B21" s="14" t="s">
        <v>109</v>
      </c>
      <c r="C21" s="15">
        <v>12917.4</v>
      </c>
      <c r="D21" s="15">
        <v>0</v>
      </c>
      <c r="E21" s="15">
        <v>0</v>
      </c>
    </row>
    <row r="22" spans="1:5" s="23" customFormat="1" ht="27">
      <c r="A22" s="13" t="s">
        <v>73</v>
      </c>
      <c r="B22" s="14" t="s">
        <v>110</v>
      </c>
      <c r="C22" s="15">
        <v>2071</v>
      </c>
      <c r="D22" s="15">
        <v>0</v>
      </c>
      <c r="E22" s="15">
        <v>0</v>
      </c>
    </row>
    <row r="23" spans="1:5" s="23" customFormat="1" ht="27">
      <c r="A23" s="13" t="s">
        <v>76</v>
      </c>
      <c r="B23" s="14" t="s">
        <v>112</v>
      </c>
      <c r="C23" s="15">
        <v>109609</v>
      </c>
      <c r="D23" s="15">
        <v>0</v>
      </c>
      <c r="E23" s="15">
        <v>0</v>
      </c>
    </row>
    <row r="24" spans="1:5" s="23" customFormat="1" ht="54.75">
      <c r="A24" s="13" t="s">
        <v>90</v>
      </c>
      <c r="B24" s="14" t="s">
        <v>113</v>
      </c>
      <c r="C24" s="15">
        <v>1560</v>
      </c>
      <c r="D24" s="15">
        <v>1960</v>
      </c>
      <c r="E24" s="15">
        <v>1820</v>
      </c>
    </row>
    <row r="25" spans="1:5" s="23" customFormat="1" ht="15" customHeight="1">
      <c r="A25" s="13" t="s">
        <v>116</v>
      </c>
      <c r="B25" s="14" t="s">
        <v>111</v>
      </c>
      <c r="C25" s="15">
        <v>1802.8</v>
      </c>
      <c r="D25" s="15">
        <v>0</v>
      </c>
      <c r="E25" s="15">
        <v>0</v>
      </c>
    </row>
    <row r="26" spans="1:5" s="16" customFormat="1" ht="27">
      <c r="A26" s="13" t="s">
        <v>117</v>
      </c>
      <c r="B26" s="14" t="s">
        <v>38</v>
      </c>
      <c r="C26" s="15">
        <v>708.4</v>
      </c>
      <c r="D26" s="15">
        <v>708.4</v>
      </c>
      <c r="E26" s="15">
        <v>708.4</v>
      </c>
    </row>
    <row r="27" spans="1:5" s="16" customFormat="1" ht="69">
      <c r="A27" s="13" t="s">
        <v>118</v>
      </c>
      <c r="B27" s="14" t="s">
        <v>69</v>
      </c>
      <c r="C27" s="15">
        <v>124303.1</v>
      </c>
      <c r="D27" s="15">
        <v>0</v>
      </c>
      <c r="E27" s="15">
        <v>0</v>
      </c>
    </row>
    <row r="28" spans="1:5" s="16" customFormat="1" ht="45" customHeight="1">
      <c r="A28" s="13" t="s">
        <v>119</v>
      </c>
      <c r="B28" s="14" t="s">
        <v>114</v>
      </c>
      <c r="C28" s="15">
        <v>98317.4</v>
      </c>
      <c r="D28" s="15">
        <v>0</v>
      </c>
      <c r="E28" s="15">
        <v>0</v>
      </c>
    </row>
    <row r="29" spans="1:5" s="16" customFormat="1" ht="13.5">
      <c r="A29" s="13" t="s">
        <v>120</v>
      </c>
      <c r="B29" s="14" t="s">
        <v>72</v>
      </c>
      <c r="C29" s="15">
        <f>332965.9+100345.9</f>
        <v>433311.80000000005</v>
      </c>
      <c r="D29" s="15">
        <v>0</v>
      </c>
      <c r="E29" s="15">
        <v>0</v>
      </c>
    </row>
    <row r="30" spans="1:5" s="16" customFormat="1" ht="30" customHeight="1">
      <c r="A30" s="13" t="s">
        <v>121</v>
      </c>
      <c r="B30" s="14" t="s">
        <v>115</v>
      </c>
      <c r="C30" s="15">
        <v>10386.3</v>
      </c>
      <c r="D30" s="15">
        <v>6000</v>
      </c>
      <c r="E30" s="15">
        <v>0</v>
      </c>
    </row>
    <row r="31" spans="1:5" s="16" customFormat="1" ht="15" customHeight="1">
      <c r="A31" s="13" t="s">
        <v>122</v>
      </c>
      <c r="B31" s="14" t="s">
        <v>67</v>
      </c>
      <c r="C31" s="15">
        <v>16903.1</v>
      </c>
      <c r="D31" s="15">
        <v>3750</v>
      </c>
      <c r="E31" s="15">
        <v>0</v>
      </c>
    </row>
    <row r="32" spans="1:5" s="16" customFormat="1" ht="41.25">
      <c r="A32" s="13" t="s">
        <v>123</v>
      </c>
      <c r="B32" s="14" t="s">
        <v>27</v>
      </c>
      <c r="C32" s="15">
        <v>0</v>
      </c>
      <c r="D32" s="15">
        <v>7501.3</v>
      </c>
      <c r="E32" s="15">
        <v>0</v>
      </c>
    </row>
    <row r="33" spans="1:5" s="12" customFormat="1" ht="15">
      <c r="A33" s="9" t="s">
        <v>12</v>
      </c>
      <c r="B33" s="10" t="s">
        <v>42</v>
      </c>
      <c r="C33" s="11">
        <f>SUM(C34:C40)</f>
        <v>32006.6</v>
      </c>
      <c r="D33" s="11">
        <f>SUM(D34:D40)</f>
        <v>66853.6</v>
      </c>
      <c r="E33" s="11">
        <f>SUM(E34:E40)</f>
        <v>81602.2</v>
      </c>
    </row>
    <row r="34" spans="1:5" s="16" customFormat="1" ht="30" customHeight="1">
      <c r="A34" s="13" t="s">
        <v>13</v>
      </c>
      <c r="B34" s="14" t="s">
        <v>124</v>
      </c>
      <c r="C34" s="15">
        <v>575</v>
      </c>
      <c r="D34" s="15">
        <v>0</v>
      </c>
      <c r="E34" s="15">
        <v>0</v>
      </c>
    </row>
    <row r="35" spans="1:5" s="16" customFormat="1" ht="41.25">
      <c r="A35" s="13" t="s">
        <v>58</v>
      </c>
      <c r="B35" s="14" t="s">
        <v>125</v>
      </c>
      <c r="C35" s="15">
        <v>9960.1</v>
      </c>
      <c r="D35" s="15">
        <v>0</v>
      </c>
      <c r="E35" s="15">
        <v>0</v>
      </c>
    </row>
    <row r="36" spans="1:5" s="16" customFormat="1" ht="13.5">
      <c r="A36" s="13" t="s">
        <v>66</v>
      </c>
      <c r="B36" s="14" t="s">
        <v>126</v>
      </c>
      <c r="C36" s="15">
        <v>5000</v>
      </c>
      <c r="D36" s="15">
        <v>0</v>
      </c>
      <c r="E36" s="15">
        <v>0</v>
      </c>
    </row>
    <row r="37" spans="1:5" s="16" customFormat="1" ht="27">
      <c r="A37" s="13" t="s">
        <v>106</v>
      </c>
      <c r="B37" s="14" t="s">
        <v>38</v>
      </c>
      <c r="C37" s="15">
        <v>63.9</v>
      </c>
      <c r="D37" s="15">
        <v>63.9</v>
      </c>
      <c r="E37" s="15">
        <v>63.9</v>
      </c>
    </row>
    <row r="38" spans="1:5" s="16" customFormat="1" ht="13.5">
      <c r="A38" s="13" t="s">
        <v>127</v>
      </c>
      <c r="B38" s="14" t="s">
        <v>3</v>
      </c>
      <c r="C38" s="15">
        <v>338.8</v>
      </c>
      <c r="D38" s="15">
        <v>0</v>
      </c>
      <c r="E38" s="15">
        <v>0</v>
      </c>
    </row>
    <row r="39" spans="1:5" s="16" customFormat="1" ht="41.25">
      <c r="A39" s="13" t="s">
        <v>128</v>
      </c>
      <c r="B39" s="14" t="s">
        <v>27</v>
      </c>
      <c r="C39" s="15">
        <v>58.3</v>
      </c>
      <c r="D39" s="15">
        <f>20029.1</f>
        <v>20029.1</v>
      </c>
      <c r="E39" s="15">
        <v>81538.3</v>
      </c>
    </row>
    <row r="40" spans="1:5" s="16" customFormat="1" ht="15" customHeight="1">
      <c r="A40" s="13" t="s">
        <v>129</v>
      </c>
      <c r="B40" s="14" t="s">
        <v>67</v>
      </c>
      <c r="C40" s="15">
        <f>18220-2209.5</f>
        <v>16010.5</v>
      </c>
      <c r="D40" s="15">
        <f>27600.5+15060.6+4099.5</f>
        <v>46760.6</v>
      </c>
      <c r="E40" s="15">
        <v>0</v>
      </c>
    </row>
    <row r="41" spans="1:5" s="12" customFormat="1" ht="15.75" customHeight="1">
      <c r="A41" s="9" t="s">
        <v>14</v>
      </c>
      <c r="B41" s="10" t="s">
        <v>43</v>
      </c>
      <c r="C41" s="11">
        <f>SUM(C42:C48)</f>
        <v>33411.6</v>
      </c>
      <c r="D41" s="11">
        <f>SUM(D42:D48)</f>
        <v>63857</v>
      </c>
      <c r="E41" s="11">
        <f>SUM(E42:E48)</f>
        <v>2883.5</v>
      </c>
    </row>
    <row r="42" spans="1:5" s="16" customFormat="1" ht="30" customHeight="1">
      <c r="A42" s="13" t="s">
        <v>24</v>
      </c>
      <c r="B42" s="14" t="s">
        <v>130</v>
      </c>
      <c r="C42" s="15">
        <v>0</v>
      </c>
      <c r="D42" s="15">
        <v>3717.9</v>
      </c>
      <c r="E42" s="15">
        <v>0</v>
      </c>
    </row>
    <row r="43" spans="1:5" s="16" customFormat="1" ht="30" customHeight="1">
      <c r="A43" s="13" t="s">
        <v>59</v>
      </c>
      <c r="B43" s="14" t="s">
        <v>131</v>
      </c>
      <c r="C43" s="15">
        <v>0</v>
      </c>
      <c r="D43" s="15">
        <v>0</v>
      </c>
      <c r="E43" s="15">
        <v>2831.5</v>
      </c>
    </row>
    <row r="44" spans="1:5" s="16" customFormat="1" ht="30" customHeight="1">
      <c r="A44" s="13" t="s">
        <v>107</v>
      </c>
      <c r="B44" s="14" t="s">
        <v>132</v>
      </c>
      <c r="C44" s="15">
        <v>26315</v>
      </c>
      <c r="D44" s="15">
        <v>0</v>
      </c>
      <c r="E44" s="15">
        <v>0</v>
      </c>
    </row>
    <row r="45" spans="1:5" s="16" customFormat="1" ht="27">
      <c r="A45" s="13" t="s">
        <v>133</v>
      </c>
      <c r="B45" s="14" t="s">
        <v>38</v>
      </c>
      <c r="C45" s="15">
        <v>52</v>
      </c>
      <c r="D45" s="15">
        <v>52</v>
      </c>
      <c r="E45" s="15">
        <v>52</v>
      </c>
    </row>
    <row r="46" spans="1:5" s="16" customFormat="1" ht="13.5">
      <c r="A46" s="13" t="s">
        <v>134</v>
      </c>
      <c r="B46" s="14" t="s">
        <v>3</v>
      </c>
      <c r="C46" s="15">
        <v>1804.8</v>
      </c>
      <c r="D46" s="15">
        <v>0</v>
      </c>
      <c r="E46" s="15">
        <v>0</v>
      </c>
    </row>
    <row r="47" spans="1:5" s="16" customFormat="1" ht="30" customHeight="1">
      <c r="A47" s="13" t="s">
        <v>135</v>
      </c>
      <c r="B47" s="14" t="s">
        <v>115</v>
      </c>
      <c r="C47" s="15">
        <v>5239.8</v>
      </c>
      <c r="D47" s="15">
        <v>0</v>
      </c>
      <c r="E47" s="15">
        <v>0</v>
      </c>
    </row>
    <row r="48" spans="1:5" s="16" customFormat="1" ht="41.25">
      <c r="A48" s="13" t="s">
        <v>136</v>
      </c>
      <c r="B48" s="14" t="s">
        <v>27</v>
      </c>
      <c r="C48" s="15">
        <v>0</v>
      </c>
      <c r="D48" s="15">
        <v>60087.1</v>
      </c>
      <c r="E48" s="15">
        <v>0</v>
      </c>
    </row>
    <row r="49" spans="1:5" s="12" customFormat="1" ht="15.75" customHeight="1">
      <c r="A49" s="9" t="s">
        <v>29</v>
      </c>
      <c r="B49" s="10" t="s">
        <v>137</v>
      </c>
      <c r="C49" s="11">
        <f>C50</f>
        <v>200</v>
      </c>
      <c r="D49" s="11">
        <f>D50</f>
        <v>0</v>
      </c>
      <c r="E49" s="11">
        <f>E50</f>
        <v>0</v>
      </c>
    </row>
    <row r="50" spans="1:5" s="16" customFormat="1" ht="13.5">
      <c r="A50" s="13" t="s">
        <v>30</v>
      </c>
      <c r="B50" s="14" t="s">
        <v>138</v>
      </c>
      <c r="C50" s="15">
        <v>200</v>
      </c>
      <c r="D50" s="15">
        <v>0</v>
      </c>
      <c r="E50" s="15">
        <v>0</v>
      </c>
    </row>
    <row r="51" spans="1:5" s="12" customFormat="1" ht="15.75" customHeight="1">
      <c r="A51" s="9" t="s">
        <v>15</v>
      </c>
      <c r="B51" s="10" t="s">
        <v>139</v>
      </c>
      <c r="C51" s="11">
        <f>C52</f>
        <v>56.2</v>
      </c>
      <c r="D51" s="11">
        <f>D52</f>
        <v>0</v>
      </c>
      <c r="E51" s="11">
        <f>E52</f>
        <v>0</v>
      </c>
    </row>
    <row r="52" spans="1:5" s="16" customFormat="1" ht="13.5">
      <c r="A52" s="13" t="s">
        <v>16</v>
      </c>
      <c r="B52" s="14" t="s">
        <v>140</v>
      </c>
      <c r="C52" s="15">
        <v>56.2</v>
      </c>
      <c r="D52" s="15">
        <v>0</v>
      </c>
      <c r="E52" s="15">
        <v>0</v>
      </c>
    </row>
    <row r="53" spans="1:5" s="12" customFormat="1" ht="15">
      <c r="A53" s="9" t="s">
        <v>17</v>
      </c>
      <c r="B53" s="10" t="s">
        <v>33</v>
      </c>
      <c r="C53" s="11">
        <f>SUM(C54:C59)</f>
        <v>167116.4</v>
      </c>
      <c r="D53" s="11">
        <f>SUM(D54:D59)</f>
        <v>37638.1</v>
      </c>
      <c r="E53" s="11">
        <f>SUM(E54:E59)</f>
        <v>28857.6</v>
      </c>
    </row>
    <row r="54" spans="1:5" s="16" customFormat="1" ht="41.25">
      <c r="A54" s="13" t="s">
        <v>18</v>
      </c>
      <c r="B54" s="14" t="s">
        <v>27</v>
      </c>
      <c r="C54" s="15">
        <f>69166.9-25129.8</f>
        <v>44037.09999999999</v>
      </c>
      <c r="D54" s="15">
        <v>0</v>
      </c>
      <c r="E54" s="15">
        <v>0</v>
      </c>
    </row>
    <row r="55" spans="1:5" s="16" customFormat="1" ht="15" customHeight="1">
      <c r="A55" s="13" t="s">
        <v>45</v>
      </c>
      <c r="B55" s="14" t="s">
        <v>67</v>
      </c>
      <c r="C55" s="15">
        <v>0</v>
      </c>
      <c r="D55" s="15">
        <f>17700-5422.4-4099.5-3750</f>
        <v>4428.1</v>
      </c>
      <c r="E55" s="15">
        <v>0</v>
      </c>
    </row>
    <row r="56" spans="1:5" s="16" customFormat="1" ht="41.25">
      <c r="A56" s="13" t="s">
        <v>46</v>
      </c>
      <c r="B56" s="14" t="s">
        <v>78</v>
      </c>
      <c r="C56" s="15">
        <v>33506.3</v>
      </c>
      <c r="D56" s="15">
        <v>0</v>
      </c>
      <c r="E56" s="15">
        <v>0</v>
      </c>
    </row>
    <row r="57" spans="1:5" s="16" customFormat="1" ht="41.25">
      <c r="A57" s="13" t="s">
        <v>47</v>
      </c>
      <c r="B57" s="14" t="s">
        <v>57</v>
      </c>
      <c r="C57" s="15">
        <v>11520.7</v>
      </c>
      <c r="D57" s="15">
        <v>0</v>
      </c>
      <c r="E57" s="15">
        <v>0</v>
      </c>
    </row>
    <row r="58" spans="1:5" s="16" customFormat="1" ht="27">
      <c r="A58" s="13" t="s">
        <v>48</v>
      </c>
      <c r="B58" s="14" t="s">
        <v>141</v>
      </c>
      <c r="C58" s="15">
        <v>49194.7</v>
      </c>
      <c r="D58" s="15">
        <v>4352.4</v>
      </c>
      <c r="E58" s="15">
        <v>0</v>
      </c>
    </row>
    <row r="59" spans="1:5" s="16" customFormat="1" ht="69">
      <c r="A59" s="13" t="s">
        <v>143</v>
      </c>
      <c r="B59" s="14" t="s">
        <v>142</v>
      </c>
      <c r="C59" s="15">
        <v>28857.6</v>
      </c>
      <c r="D59" s="15">
        <v>28857.6</v>
      </c>
      <c r="E59" s="15">
        <v>28857.6</v>
      </c>
    </row>
    <row r="60" spans="1:5" s="12" customFormat="1" ht="15.75" customHeight="1">
      <c r="A60" s="9" t="s">
        <v>19</v>
      </c>
      <c r="B60" s="10" t="s">
        <v>44</v>
      </c>
      <c r="C60" s="11">
        <f>SUM(C61:C69)</f>
        <v>830175.4</v>
      </c>
      <c r="D60" s="11">
        <f>SUM(D61:D69)</f>
        <v>185015.5</v>
      </c>
      <c r="E60" s="11">
        <f>SUM(E61:E69)</f>
        <v>104345.3</v>
      </c>
    </row>
    <row r="61" spans="1:5" s="16" customFormat="1" ht="27">
      <c r="A61" s="13" t="s">
        <v>144</v>
      </c>
      <c r="B61" s="14" t="s">
        <v>103</v>
      </c>
      <c r="C61" s="15">
        <v>2221.8</v>
      </c>
      <c r="D61" s="15">
        <v>2221.8</v>
      </c>
      <c r="E61" s="15">
        <v>2221.8</v>
      </c>
    </row>
    <row r="62" spans="1:5" s="16" customFormat="1" ht="41.25">
      <c r="A62" s="13" t="s">
        <v>20</v>
      </c>
      <c r="B62" s="14" t="s">
        <v>149</v>
      </c>
      <c r="C62" s="15">
        <v>141.7</v>
      </c>
      <c r="D62" s="15">
        <v>141.7</v>
      </c>
      <c r="E62" s="15">
        <v>141.7</v>
      </c>
    </row>
    <row r="63" spans="1:5" s="16" customFormat="1" ht="41.25">
      <c r="A63" s="13" t="s">
        <v>145</v>
      </c>
      <c r="B63" s="14" t="s">
        <v>57</v>
      </c>
      <c r="C63" s="15">
        <v>88479.3</v>
      </c>
      <c r="D63" s="15">
        <v>0</v>
      </c>
      <c r="E63" s="15">
        <v>0</v>
      </c>
    </row>
    <row r="64" spans="1:5" s="16" customFormat="1" ht="15" customHeight="1">
      <c r="A64" s="13" t="s">
        <v>146</v>
      </c>
      <c r="B64" s="14" t="s">
        <v>67</v>
      </c>
      <c r="C64" s="15">
        <v>28241.7</v>
      </c>
      <c r="D64" s="15">
        <v>1000</v>
      </c>
      <c r="E64" s="15">
        <v>0</v>
      </c>
    </row>
    <row r="65" spans="1:5" s="16" customFormat="1" ht="41.25">
      <c r="A65" s="13" t="s">
        <v>147</v>
      </c>
      <c r="B65" s="14" t="s">
        <v>79</v>
      </c>
      <c r="C65" s="15">
        <f>297466.3+97641.5+691.3+140044.1+89279.3+22448.8+41205.5</f>
        <v>688776.8</v>
      </c>
      <c r="D65" s="15">
        <v>177041.3</v>
      </c>
      <c r="E65" s="15">
        <v>97494</v>
      </c>
    </row>
    <row r="66" spans="1:5" s="16" customFormat="1" ht="27">
      <c r="A66" s="13" t="s">
        <v>148</v>
      </c>
      <c r="B66" s="14" t="s">
        <v>83</v>
      </c>
      <c r="C66" s="15">
        <v>6425.9</v>
      </c>
      <c r="D66" s="15">
        <v>4610.7</v>
      </c>
      <c r="E66" s="15">
        <v>4487.8</v>
      </c>
    </row>
    <row r="67" spans="1:5" s="16" customFormat="1" ht="13.5">
      <c r="A67" s="13" t="s">
        <v>151</v>
      </c>
      <c r="B67" s="14" t="s">
        <v>154</v>
      </c>
      <c r="C67" s="15">
        <v>10423.7</v>
      </c>
      <c r="D67" s="15">
        <v>0</v>
      </c>
      <c r="E67" s="15">
        <v>0</v>
      </c>
    </row>
    <row r="68" spans="1:5" s="16" customFormat="1" ht="13.5">
      <c r="A68" s="13" t="s">
        <v>152</v>
      </c>
      <c r="B68" s="14" t="s">
        <v>140</v>
      </c>
      <c r="C68" s="15">
        <v>2250</v>
      </c>
      <c r="D68" s="15">
        <v>0</v>
      </c>
      <c r="E68" s="15">
        <v>0</v>
      </c>
    </row>
    <row r="69" spans="1:5" s="16" customFormat="1" ht="27">
      <c r="A69" s="13" t="s">
        <v>153</v>
      </c>
      <c r="B69" s="14" t="s">
        <v>150</v>
      </c>
      <c r="C69" s="15">
        <v>3214.5</v>
      </c>
      <c r="D69" s="15">
        <v>0</v>
      </c>
      <c r="E69" s="15">
        <v>0</v>
      </c>
    </row>
    <row r="70" spans="1:5" s="12" customFormat="1" ht="15.75" customHeight="1">
      <c r="A70" s="9" t="s">
        <v>21</v>
      </c>
      <c r="B70" s="10" t="s">
        <v>49</v>
      </c>
      <c r="C70" s="11">
        <f>SUM(C71:C77)</f>
        <v>15707.5</v>
      </c>
      <c r="D70" s="11">
        <f>SUM(D71:D77)</f>
        <v>16337.4</v>
      </c>
      <c r="E70" s="11">
        <f>SUM(E71:E77)</f>
        <v>17700.4</v>
      </c>
    </row>
    <row r="71" spans="1:5" s="16" customFormat="1" ht="13.5">
      <c r="A71" s="13" t="s">
        <v>34</v>
      </c>
      <c r="B71" s="14" t="s">
        <v>2</v>
      </c>
      <c r="C71" s="15">
        <v>94.8</v>
      </c>
      <c r="D71" s="15">
        <v>94.8</v>
      </c>
      <c r="E71" s="15">
        <v>94.8</v>
      </c>
    </row>
    <row r="72" spans="1:5" s="16" customFormat="1" ht="27">
      <c r="A72" s="13" t="s">
        <v>26</v>
      </c>
      <c r="B72" s="14" t="s">
        <v>4</v>
      </c>
      <c r="C72" s="15">
        <v>302.8</v>
      </c>
      <c r="D72" s="15">
        <v>302.8</v>
      </c>
      <c r="E72" s="15">
        <v>302.8</v>
      </c>
    </row>
    <row r="73" spans="1:5" s="16" customFormat="1" ht="41.25">
      <c r="A73" s="13" t="s">
        <v>52</v>
      </c>
      <c r="B73" s="14" t="s">
        <v>80</v>
      </c>
      <c r="C73" s="15">
        <v>592.6</v>
      </c>
      <c r="D73" s="15">
        <v>592.6</v>
      </c>
      <c r="E73" s="15">
        <v>592.6</v>
      </c>
    </row>
    <row r="74" spans="1:5" s="16" customFormat="1" ht="27">
      <c r="A74" s="13" t="s">
        <v>53</v>
      </c>
      <c r="B74" s="14" t="s">
        <v>55</v>
      </c>
      <c r="C74" s="15">
        <v>6724.3</v>
      </c>
      <c r="D74" s="15">
        <v>6724.3</v>
      </c>
      <c r="E74" s="15">
        <v>6724.3</v>
      </c>
    </row>
    <row r="75" spans="1:5" s="16" customFormat="1" ht="41.25">
      <c r="A75" s="13" t="s">
        <v>54</v>
      </c>
      <c r="B75" s="14" t="s">
        <v>23</v>
      </c>
      <c r="C75" s="15">
        <v>35.2</v>
      </c>
      <c r="D75" s="15">
        <v>35.2</v>
      </c>
      <c r="E75" s="15">
        <v>35.2</v>
      </c>
    </row>
    <row r="76" spans="1:5" s="23" customFormat="1" ht="41.25">
      <c r="A76" s="13" t="s">
        <v>60</v>
      </c>
      <c r="B76" s="14" t="s">
        <v>64</v>
      </c>
      <c r="C76" s="15">
        <v>98</v>
      </c>
      <c r="D76" s="15">
        <v>71.7</v>
      </c>
      <c r="E76" s="15">
        <v>583.1</v>
      </c>
    </row>
    <row r="77" spans="1:5" s="23" customFormat="1" ht="13.5">
      <c r="A77" s="13" t="s">
        <v>61</v>
      </c>
      <c r="B77" s="14" t="s">
        <v>65</v>
      </c>
      <c r="C77" s="15">
        <v>7859.8</v>
      </c>
      <c r="D77" s="15">
        <v>8516</v>
      </c>
      <c r="E77" s="15">
        <v>9367.6</v>
      </c>
    </row>
    <row r="78" spans="1:5" s="12" customFormat="1" ht="30.75">
      <c r="A78" s="9" t="s">
        <v>35</v>
      </c>
      <c r="B78" s="10" t="s">
        <v>50</v>
      </c>
      <c r="C78" s="11">
        <f>SUM(C79:C81)</f>
        <v>32532.6</v>
      </c>
      <c r="D78" s="11">
        <f>SUM(D79:D81)</f>
        <v>1605.6999999999998</v>
      </c>
      <c r="E78" s="11">
        <f>SUM(E79:E81)</f>
        <v>537.1</v>
      </c>
    </row>
    <row r="79" spans="1:5" s="16" customFormat="1" ht="27">
      <c r="A79" s="13" t="s">
        <v>36</v>
      </c>
      <c r="B79" s="14" t="s">
        <v>39</v>
      </c>
      <c r="C79" s="15">
        <v>537.1</v>
      </c>
      <c r="D79" s="15">
        <v>537.1</v>
      </c>
      <c r="E79" s="15">
        <v>537.1</v>
      </c>
    </row>
    <row r="80" spans="1:5" s="16" customFormat="1" ht="27">
      <c r="A80" s="13" t="s">
        <v>82</v>
      </c>
      <c r="B80" s="14" t="s">
        <v>155</v>
      </c>
      <c r="C80" s="15">
        <v>31995.5</v>
      </c>
      <c r="D80" s="15">
        <v>0</v>
      </c>
      <c r="E80" s="15">
        <v>0</v>
      </c>
    </row>
    <row r="81" spans="1:5" s="16" customFormat="1" ht="30" customHeight="1">
      <c r="A81" s="13" t="s">
        <v>159</v>
      </c>
      <c r="B81" s="14" t="s">
        <v>156</v>
      </c>
      <c r="C81" s="15">
        <v>0</v>
      </c>
      <c r="D81" s="15">
        <v>1068.6</v>
      </c>
      <c r="E81" s="15">
        <v>0</v>
      </c>
    </row>
    <row r="82" spans="1:5" s="12" customFormat="1" ht="30.75">
      <c r="A82" s="9" t="s">
        <v>85</v>
      </c>
      <c r="B82" s="10" t="s">
        <v>51</v>
      </c>
      <c r="C82" s="11">
        <f>SUM(C83:C100)</f>
        <v>905521.5000000001</v>
      </c>
      <c r="D82" s="11">
        <f>SUM(D83:D100)</f>
        <v>175626.90000000002</v>
      </c>
      <c r="E82" s="11">
        <f>SUM(E83:E100)</f>
        <v>218210.19999999998</v>
      </c>
    </row>
    <row r="83" spans="1:5" s="16" customFormat="1" ht="48.75" customHeight="1">
      <c r="A83" s="13" t="s">
        <v>86</v>
      </c>
      <c r="B83" s="14" t="s">
        <v>5</v>
      </c>
      <c r="C83" s="15">
        <v>6.2</v>
      </c>
      <c r="D83" s="15">
        <v>6.2</v>
      </c>
      <c r="E83" s="15">
        <v>6.2</v>
      </c>
    </row>
    <row r="84" spans="1:5" s="16" customFormat="1" ht="54.75">
      <c r="A84" s="13" t="s">
        <v>87</v>
      </c>
      <c r="B84" s="14" t="s">
        <v>31</v>
      </c>
      <c r="C84" s="15">
        <v>360</v>
      </c>
      <c r="D84" s="15">
        <v>450.1</v>
      </c>
      <c r="E84" s="15">
        <v>450.1</v>
      </c>
    </row>
    <row r="85" spans="1:5" s="16" customFormat="1" ht="30" customHeight="1">
      <c r="A85" s="13" t="s">
        <v>160</v>
      </c>
      <c r="B85" s="14" t="s">
        <v>25</v>
      </c>
      <c r="C85" s="15">
        <f>784.6+26.6</f>
        <v>811.2</v>
      </c>
      <c r="D85" s="15">
        <f>807.1+62.6</f>
        <v>869.7</v>
      </c>
      <c r="E85" s="15">
        <f>810.5+94.7</f>
        <v>905.2</v>
      </c>
    </row>
    <row r="86" spans="1:5" s="16" customFormat="1" ht="69">
      <c r="A86" s="13" t="s">
        <v>161</v>
      </c>
      <c r="B86" s="14" t="s">
        <v>40</v>
      </c>
      <c r="C86" s="15">
        <f>10895.5+1556.6</f>
        <v>12452.1</v>
      </c>
      <c r="D86" s="15">
        <v>9339</v>
      </c>
      <c r="E86" s="15">
        <f>10895.5+1556.6</f>
        <v>12452.1</v>
      </c>
    </row>
    <row r="87" spans="1:5" s="16" customFormat="1" ht="41.25">
      <c r="A87" s="13" t="s">
        <v>162</v>
      </c>
      <c r="B87" s="14" t="s">
        <v>28</v>
      </c>
      <c r="C87" s="15">
        <f>20234.6-3113</f>
        <v>17121.6</v>
      </c>
      <c r="D87" s="15">
        <f>20234.6+1556.5</f>
        <v>21791.1</v>
      </c>
      <c r="E87" s="15">
        <v>20234.6</v>
      </c>
    </row>
    <row r="88" spans="1:5" s="16" customFormat="1" ht="13.5">
      <c r="A88" s="13" t="s">
        <v>163</v>
      </c>
      <c r="B88" s="14" t="s">
        <v>169</v>
      </c>
      <c r="C88" s="15">
        <v>9564.1</v>
      </c>
      <c r="D88" s="15">
        <v>9434.2</v>
      </c>
      <c r="E88" s="15">
        <v>10387.2</v>
      </c>
    </row>
    <row r="89" spans="1:5" s="16" customFormat="1" ht="54.75">
      <c r="A89" s="13" t="s">
        <v>164</v>
      </c>
      <c r="B89" s="14" t="s">
        <v>181</v>
      </c>
      <c r="C89" s="15">
        <v>43495</v>
      </c>
      <c r="D89" s="15">
        <v>73808.7</v>
      </c>
      <c r="E89" s="15">
        <v>130905.2</v>
      </c>
    </row>
    <row r="90" spans="1:5" s="16" customFormat="1" ht="82.5">
      <c r="A90" s="13" t="s">
        <v>165</v>
      </c>
      <c r="B90" s="14" t="s">
        <v>166</v>
      </c>
      <c r="C90" s="15">
        <v>1562.3</v>
      </c>
      <c r="D90" s="15">
        <v>0</v>
      </c>
      <c r="E90" s="15">
        <v>0</v>
      </c>
    </row>
    <row r="91" spans="1:5" s="16" customFormat="1" ht="27">
      <c r="A91" s="13" t="s">
        <v>167</v>
      </c>
      <c r="B91" s="14" t="s">
        <v>62</v>
      </c>
      <c r="C91" s="15">
        <v>6237.5</v>
      </c>
      <c r="D91" s="15">
        <f>5447.5+5447.5</f>
        <v>10895</v>
      </c>
      <c r="E91" s="15">
        <v>7782.1</v>
      </c>
    </row>
    <row r="92" spans="1:5" s="16" customFormat="1" ht="41.25">
      <c r="A92" s="13" t="s">
        <v>173</v>
      </c>
      <c r="B92" s="14" t="s">
        <v>63</v>
      </c>
      <c r="C92" s="15">
        <v>7021.6</v>
      </c>
      <c r="D92" s="15">
        <f>8560.3+3112.9</f>
        <v>11673.199999999999</v>
      </c>
      <c r="E92" s="15">
        <v>10116.8</v>
      </c>
    </row>
    <row r="93" spans="1:5" s="16" customFormat="1" ht="54.75">
      <c r="A93" s="13" t="s">
        <v>174</v>
      </c>
      <c r="B93" s="14" t="s">
        <v>171</v>
      </c>
      <c r="C93" s="15">
        <v>85885.8</v>
      </c>
      <c r="D93" s="15">
        <v>0</v>
      </c>
      <c r="E93" s="15">
        <v>0</v>
      </c>
    </row>
    <row r="94" spans="1:5" s="16" customFormat="1" ht="54.75">
      <c r="A94" s="13" t="s">
        <v>175</v>
      </c>
      <c r="B94" s="14" t="s">
        <v>105</v>
      </c>
      <c r="C94" s="15">
        <v>463269</v>
      </c>
      <c r="D94" s="15">
        <v>0</v>
      </c>
      <c r="E94" s="15">
        <v>0</v>
      </c>
    </row>
    <row r="95" spans="1:5" s="16" customFormat="1" ht="27">
      <c r="A95" s="13" t="s">
        <v>176</v>
      </c>
      <c r="B95" s="14" t="s">
        <v>168</v>
      </c>
      <c r="C95" s="15">
        <v>70482.3</v>
      </c>
      <c r="D95" s="15">
        <v>0</v>
      </c>
      <c r="E95" s="15">
        <v>0</v>
      </c>
    </row>
    <row r="96" spans="1:5" s="16" customFormat="1" ht="30" customHeight="1">
      <c r="A96" s="13" t="s">
        <v>177</v>
      </c>
      <c r="B96" s="14" t="s">
        <v>172</v>
      </c>
      <c r="C96" s="15">
        <v>10697.4</v>
      </c>
      <c r="D96" s="15">
        <v>12389</v>
      </c>
      <c r="E96" s="15">
        <v>0</v>
      </c>
    </row>
    <row r="97" spans="1:5" s="16" customFormat="1" ht="41.25">
      <c r="A97" s="13" t="s">
        <v>178</v>
      </c>
      <c r="B97" s="14" t="s">
        <v>27</v>
      </c>
      <c r="C97" s="15">
        <f>49525.2</f>
        <v>49525.2</v>
      </c>
      <c r="D97" s="15">
        <v>24970.7</v>
      </c>
      <c r="E97" s="15">
        <v>24970.7</v>
      </c>
    </row>
    <row r="98" spans="1:5" s="16" customFormat="1" ht="27">
      <c r="A98" s="13" t="s">
        <v>179</v>
      </c>
      <c r="B98" s="14" t="s">
        <v>104</v>
      </c>
      <c r="C98" s="15">
        <v>59480.8</v>
      </c>
      <c r="D98" s="15">
        <v>0</v>
      </c>
      <c r="E98" s="15">
        <v>0</v>
      </c>
    </row>
    <row r="99" spans="1:5" s="16" customFormat="1" ht="27">
      <c r="A99" s="13" t="s">
        <v>182</v>
      </c>
      <c r="B99" s="14" t="s">
        <v>170</v>
      </c>
      <c r="C99" s="15">
        <v>43143.4</v>
      </c>
      <c r="D99" s="15">
        <v>0</v>
      </c>
      <c r="E99" s="15">
        <v>0</v>
      </c>
    </row>
    <row r="100" spans="1:5" s="16" customFormat="1" ht="27">
      <c r="A100" s="13" t="s">
        <v>183</v>
      </c>
      <c r="B100" s="14" t="s">
        <v>180</v>
      </c>
      <c r="C100" s="15">
        <v>24406</v>
      </c>
      <c r="D100" s="15">
        <v>0</v>
      </c>
      <c r="E100" s="15">
        <v>0</v>
      </c>
    </row>
    <row r="101" spans="1:5" s="12" customFormat="1" ht="46.5">
      <c r="A101" s="9" t="s">
        <v>93</v>
      </c>
      <c r="B101" s="10" t="s">
        <v>84</v>
      </c>
      <c r="C101" s="11">
        <f>SUM(C102:C103)</f>
        <v>61903.6</v>
      </c>
      <c r="D101" s="11">
        <f>SUM(D102:D103)</f>
        <v>60771.5</v>
      </c>
      <c r="E101" s="11">
        <f>SUM(E102:E103)</f>
        <v>64742.6</v>
      </c>
    </row>
    <row r="102" spans="1:5" s="16" customFormat="1" ht="13.5">
      <c r="A102" s="13" t="s">
        <v>95</v>
      </c>
      <c r="B102" s="14" t="s">
        <v>88</v>
      </c>
      <c r="C102" s="15">
        <v>45210.7</v>
      </c>
      <c r="D102" s="15">
        <v>43459.7</v>
      </c>
      <c r="E102" s="15">
        <v>45338.2</v>
      </c>
    </row>
    <row r="103" spans="1:5" s="16" customFormat="1" ht="27">
      <c r="A103" s="13" t="s">
        <v>97</v>
      </c>
      <c r="B103" s="14" t="s">
        <v>89</v>
      </c>
      <c r="C103" s="15">
        <v>16692.9</v>
      </c>
      <c r="D103" s="15">
        <v>17311.8</v>
      </c>
      <c r="E103" s="15">
        <v>19404.4</v>
      </c>
    </row>
    <row r="104" spans="1:5" s="38" customFormat="1" ht="15" hidden="1">
      <c r="A104" s="35" t="s">
        <v>85</v>
      </c>
      <c r="B104" s="36" t="s">
        <v>92</v>
      </c>
      <c r="C104" s="37">
        <f>SUM(C105:C106)</f>
        <v>0</v>
      </c>
      <c r="D104" s="37">
        <f>SUM(D105:D106)</f>
        <v>0</v>
      </c>
      <c r="E104" s="37">
        <f>SUM(E105:E106)</f>
        <v>0</v>
      </c>
    </row>
    <row r="105" spans="1:5" s="34" customFormat="1" ht="41.25" hidden="1">
      <c r="A105" s="32" t="s">
        <v>86</v>
      </c>
      <c r="B105" s="33" t="s">
        <v>27</v>
      </c>
      <c r="C105" s="31">
        <v>0</v>
      </c>
      <c r="D105" s="31">
        <v>0</v>
      </c>
      <c r="E105" s="31">
        <v>0</v>
      </c>
    </row>
    <row r="106" spans="1:5" s="34" customFormat="1" ht="27" hidden="1">
      <c r="A106" s="32" t="s">
        <v>87</v>
      </c>
      <c r="B106" s="33" t="s">
        <v>67</v>
      </c>
      <c r="C106" s="31"/>
      <c r="D106" s="31"/>
      <c r="E106" s="31"/>
    </row>
    <row r="107" spans="1:5" s="34" customFormat="1" ht="13.5" hidden="1">
      <c r="A107" s="32"/>
      <c r="B107" s="33" t="s">
        <v>184</v>
      </c>
      <c r="C107" s="31">
        <f>C14+C33+C41+C49+C51+C53+C60+C70+C78+C82+C101+C104</f>
        <v>4514144.1</v>
      </c>
      <c r="D107" s="31">
        <f>D14+D33+D41+D49+D51+D53+D60+D70+D78+D82+D101+D104</f>
        <v>2365801.1</v>
      </c>
      <c r="E107" s="31">
        <f>E14+E33+E41+E49+E51+E53+E60+E70+E78+E82+E101+E104</f>
        <v>2261947.7</v>
      </c>
    </row>
    <row r="108" spans="1:5" s="16" customFormat="1" ht="15">
      <c r="A108" s="9" t="s">
        <v>185</v>
      </c>
      <c r="B108" s="10" t="s">
        <v>94</v>
      </c>
      <c r="C108" s="11">
        <f>C109+C110</f>
        <v>187490.7</v>
      </c>
      <c r="D108" s="11">
        <f>SUM(D109:D110)</f>
        <v>0</v>
      </c>
      <c r="E108" s="11">
        <f>SUM(E109:E110)</f>
        <v>0</v>
      </c>
    </row>
    <row r="109" spans="1:5" s="16" customFormat="1" ht="26.25" customHeight="1">
      <c r="A109" s="13" t="s">
        <v>186</v>
      </c>
      <c r="B109" s="14" t="s">
        <v>96</v>
      </c>
      <c r="C109" s="15">
        <v>37334.8</v>
      </c>
      <c r="D109" s="15">
        <v>0</v>
      </c>
      <c r="E109" s="15">
        <v>0</v>
      </c>
    </row>
    <row r="110" spans="1:5" s="27" customFormat="1" ht="33.75" customHeight="1">
      <c r="A110" s="13" t="s">
        <v>187</v>
      </c>
      <c r="B110" s="14" t="s">
        <v>98</v>
      </c>
      <c r="C110" s="15">
        <v>150155.9</v>
      </c>
      <c r="D110" s="15">
        <v>0</v>
      </c>
      <c r="E110" s="15">
        <v>0</v>
      </c>
    </row>
    <row r="111" spans="1:5" s="27" customFormat="1" ht="6" customHeight="1">
      <c r="A111" s="24"/>
      <c r="B111" s="25"/>
      <c r="C111" s="26"/>
      <c r="D111" s="26"/>
      <c r="E111" s="26"/>
    </row>
    <row r="112" spans="1:253" s="12" customFormat="1" ht="15.75" customHeight="1">
      <c r="A112" s="28"/>
      <c r="B112" s="29" t="s">
        <v>101</v>
      </c>
      <c r="C112" s="30">
        <f>C82+C78+C70+C104+C60+C53+C41+C33+C14+C101+C108+C49+C51</f>
        <v>4701634.8</v>
      </c>
      <c r="D112" s="30">
        <f>D82+D78+D70+D104+D60+D53+D41+D33+D14+D101+D108+D49+D51</f>
        <v>2365801.0999999996</v>
      </c>
      <c r="E112" s="30">
        <f>E82+E78+E70+E104+E60+E53+E41+E33+E14+E101+E108+E49+E51</f>
        <v>2261947.6999999997</v>
      </c>
      <c r="IS112" s="12">
        <f>SUM(A112:IR112)</f>
        <v>9329383.6</v>
      </c>
    </row>
    <row r="113" spans="1:5" s="12" customFormat="1" ht="6" customHeight="1">
      <c r="A113" s="28"/>
      <c r="B113" s="29"/>
      <c r="C113" s="30"/>
      <c r="D113" s="30"/>
      <c r="E113" s="30"/>
    </row>
    <row r="114" spans="1:5" s="12" customFormat="1" ht="15">
      <c r="A114" s="9"/>
      <c r="B114" s="10" t="s">
        <v>102</v>
      </c>
      <c r="C114" s="11"/>
      <c r="D114" s="11"/>
      <c r="E114" s="11"/>
    </row>
    <row r="115" spans="1:5" s="22" customFormat="1" ht="15">
      <c r="A115" s="19" t="s">
        <v>7</v>
      </c>
      <c r="B115" s="20" t="s">
        <v>41</v>
      </c>
      <c r="C115" s="21">
        <f>SUM(C116:C117)</f>
        <v>215389</v>
      </c>
      <c r="D115" s="21">
        <f>SUM(D116:D117)</f>
        <v>0</v>
      </c>
      <c r="E115" s="21">
        <f>SUM(E116:E117)</f>
        <v>0</v>
      </c>
    </row>
    <row r="116" spans="1:5" s="16" customFormat="1" ht="27">
      <c r="A116" s="13" t="s">
        <v>8</v>
      </c>
      <c r="B116" s="14" t="s">
        <v>37</v>
      </c>
      <c r="C116" s="15">
        <v>128884.8</v>
      </c>
      <c r="D116" s="15">
        <v>0</v>
      </c>
      <c r="E116" s="15">
        <v>0</v>
      </c>
    </row>
    <row r="117" spans="1:5" s="16" customFormat="1" ht="69">
      <c r="A117" s="13" t="s">
        <v>9</v>
      </c>
      <c r="B117" s="14" t="s">
        <v>158</v>
      </c>
      <c r="C117" s="15">
        <v>86504.2</v>
      </c>
      <c r="D117" s="15">
        <v>0</v>
      </c>
      <c r="E117" s="15">
        <v>0</v>
      </c>
    </row>
    <row r="118" spans="1:5" s="16" customFormat="1" ht="15.75" customHeight="1">
      <c r="A118" s="9" t="s">
        <v>12</v>
      </c>
      <c r="B118" s="10" t="s">
        <v>43</v>
      </c>
      <c r="C118" s="11">
        <f>C119</f>
        <v>38511.8</v>
      </c>
      <c r="D118" s="11">
        <f>D119</f>
        <v>0</v>
      </c>
      <c r="E118" s="11">
        <f>E119</f>
        <v>0</v>
      </c>
    </row>
    <row r="119" spans="1:5" s="16" customFormat="1" ht="30" customHeight="1">
      <c r="A119" s="13" t="s">
        <v>13</v>
      </c>
      <c r="B119" s="14" t="s">
        <v>115</v>
      </c>
      <c r="C119" s="15">
        <v>38511.8</v>
      </c>
      <c r="D119" s="15">
        <v>0</v>
      </c>
      <c r="E119" s="15">
        <v>0</v>
      </c>
    </row>
    <row r="120" spans="1:5" s="22" customFormat="1" ht="15">
      <c r="A120" s="19" t="s">
        <v>14</v>
      </c>
      <c r="B120" s="20" t="s">
        <v>33</v>
      </c>
      <c r="C120" s="21">
        <f>SUM(C121:C122)</f>
        <v>110265.7</v>
      </c>
      <c r="D120" s="21">
        <f>SUM(D121:D122)</f>
        <v>0</v>
      </c>
      <c r="E120" s="21">
        <f>SUM(E121:E122)</f>
        <v>0</v>
      </c>
    </row>
    <row r="121" spans="1:5" s="16" customFormat="1" ht="41.25">
      <c r="A121" s="13" t="s">
        <v>24</v>
      </c>
      <c r="B121" s="14" t="s">
        <v>157</v>
      </c>
      <c r="C121" s="15">
        <v>92096.4</v>
      </c>
      <c r="D121" s="15">
        <v>0</v>
      </c>
      <c r="E121" s="15">
        <v>0</v>
      </c>
    </row>
    <row r="122" spans="1:5" s="16" customFormat="1" ht="27">
      <c r="A122" s="13" t="s">
        <v>59</v>
      </c>
      <c r="B122" s="14" t="s">
        <v>67</v>
      </c>
      <c r="C122" s="15">
        <v>18169.3</v>
      </c>
      <c r="D122" s="15">
        <v>0</v>
      </c>
      <c r="E122" s="15">
        <v>0</v>
      </c>
    </row>
    <row r="123" spans="1:5" s="22" customFormat="1" ht="30.75">
      <c r="A123" s="19" t="s">
        <v>29</v>
      </c>
      <c r="B123" s="20" t="s">
        <v>44</v>
      </c>
      <c r="C123" s="21">
        <f>SUM(C124:C126)</f>
        <v>43198.2</v>
      </c>
      <c r="D123" s="21">
        <f>SUM(D124:D126)</f>
        <v>0</v>
      </c>
      <c r="E123" s="21">
        <f>SUM(E124:E126)</f>
        <v>0</v>
      </c>
    </row>
    <row r="124" spans="1:5" s="16" customFormat="1" ht="41.25">
      <c r="A124" s="13" t="s">
        <v>30</v>
      </c>
      <c r="B124" s="14" t="s">
        <v>79</v>
      </c>
      <c r="C124" s="15">
        <v>32290.6</v>
      </c>
      <c r="D124" s="15">
        <v>0</v>
      </c>
      <c r="E124" s="15">
        <v>0</v>
      </c>
    </row>
    <row r="125" spans="1:5" s="16" customFormat="1" ht="27">
      <c r="A125" s="13" t="s">
        <v>68</v>
      </c>
      <c r="B125" s="14" t="s">
        <v>103</v>
      </c>
      <c r="C125" s="15">
        <v>206.7</v>
      </c>
      <c r="D125" s="15">
        <v>0</v>
      </c>
      <c r="E125" s="15">
        <v>0</v>
      </c>
    </row>
    <row r="126" spans="1:5" s="16" customFormat="1" ht="27">
      <c r="A126" s="13" t="s">
        <v>75</v>
      </c>
      <c r="B126" s="14" t="s">
        <v>67</v>
      </c>
      <c r="C126" s="15">
        <v>10700.9</v>
      </c>
      <c r="D126" s="15">
        <v>0</v>
      </c>
      <c r="E126" s="15">
        <v>0</v>
      </c>
    </row>
    <row r="127" spans="1:5" s="16" customFormat="1" ht="15.75" customHeight="1">
      <c r="A127" s="9" t="s">
        <v>15</v>
      </c>
      <c r="B127" s="10" t="s">
        <v>50</v>
      </c>
      <c r="C127" s="11">
        <f>SUM(C128)</f>
        <v>5222.5</v>
      </c>
      <c r="D127" s="11">
        <f>D128</f>
        <v>0</v>
      </c>
      <c r="E127" s="11">
        <f>E128</f>
        <v>0</v>
      </c>
    </row>
    <row r="128" spans="1:5" s="16" customFormat="1" ht="41.25">
      <c r="A128" s="13" t="s">
        <v>16</v>
      </c>
      <c r="B128" s="14" t="s">
        <v>27</v>
      </c>
      <c r="C128" s="15">
        <v>5222.5</v>
      </c>
      <c r="D128" s="15">
        <v>0</v>
      </c>
      <c r="E128" s="15">
        <v>0</v>
      </c>
    </row>
    <row r="129" spans="1:5" s="22" customFormat="1" ht="30.75">
      <c r="A129" s="19" t="s">
        <v>17</v>
      </c>
      <c r="B129" s="20" t="s">
        <v>51</v>
      </c>
      <c r="C129" s="21">
        <f>SUM(C130:C131)</f>
        <v>114633.5</v>
      </c>
      <c r="D129" s="21">
        <f>SUM(D130:D131)</f>
        <v>0</v>
      </c>
      <c r="E129" s="21">
        <f>SUM(E130:E131)</f>
        <v>0</v>
      </c>
    </row>
    <row r="130" spans="1:5" s="16" customFormat="1" ht="27">
      <c r="A130" s="13" t="s">
        <v>18</v>
      </c>
      <c r="B130" s="14" t="s">
        <v>104</v>
      </c>
      <c r="C130" s="15">
        <v>114604.1</v>
      </c>
      <c r="D130" s="15">
        <v>0</v>
      </c>
      <c r="E130" s="15">
        <v>0</v>
      </c>
    </row>
    <row r="131" spans="1:5" s="16" customFormat="1" ht="54.75">
      <c r="A131" s="13" t="s">
        <v>45</v>
      </c>
      <c r="B131" s="14" t="s">
        <v>105</v>
      </c>
      <c r="C131" s="15">
        <v>29.4</v>
      </c>
      <c r="D131" s="15">
        <v>0</v>
      </c>
      <c r="E131" s="15">
        <v>0</v>
      </c>
    </row>
    <row r="132" spans="1:253" s="12" customFormat="1" ht="15.75" customHeight="1">
      <c r="A132" s="28"/>
      <c r="B132" s="29" t="s">
        <v>101</v>
      </c>
      <c r="C132" s="30">
        <f>C115+C118+C120+C123+C127+C129</f>
        <v>527220.7</v>
      </c>
      <c r="D132" s="30">
        <f>D115+D118+D120+D123+D127+D129</f>
        <v>0</v>
      </c>
      <c r="E132" s="30">
        <f>E115+E118+E120+E123+E127+E129</f>
        <v>0</v>
      </c>
      <c r="IS132" s="12">
        <f>SUM(A132:IR132)</f>
        <v>527220.7</v>
      </c>
    </row>
    <row r="133" spans="1:5" s="27" customFormat="1" ht="6" customHeight="1">
      <c r="A133" s="24"/>
      <c r="B133" s="25"/>
      <c r="C133" s="26"/>
      <c r="D133" s="26"/>
      <c r="E133" s="26"/>
    </row>
    <row r="134" spans="1:253" s="12" customFormat="1" ht="15.75" customHeight="1">
      <c r="A134" s="28"/>
      <c r="B134" s="29" t="s">
        <v>22</v>
      </c>
      <c r="C134" s="30">
        <f>C112+C132</f>
        <v>5228855.5</v>
      </c>
      <c r="D134" s="30">
        <f>D112+D132</f>
        <v>2365801.0999999996</v>
      </c>
      <c r="E134" s="30">
        <f>E112+E132</f>
        <v>2261947.6999999997</v>
      </c>
      <c r="IS134" s="12">
        <f>SUM(A134:IR134)</f>
        <v>9856604.299999999</v>
      </c>
    </row>
  </sheetData>
  <sheetProtection/>
  <autoFilter ref="A12:IV106"/>
  <mergeCells count="5">
    <mergeCell ref="A3:E3"/>
    <mergeCell ref="A2:E2"/>
    <mergeCell ref="A1:E1"/>
    <mergeCell ref="A9:E9"/>
    <mergeCell ref="A10:E10"/>
  </mergeCells>
  <printOptions/>
  <pageMargins left="0.5905511811023623" right="0.1968503937007874" top="0.3937007874015748" bottom="0.3937007874015748" header="0.5118110236220472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2903</cp:lastModifiedBy>
  <cp:lastPrinted>2020-08-26T05:24:54Z</cp:lastPrinted>
  <dcterms:created xsi:type="dcterms:W3CDTF">2005-09-28T02:53:50Z</dcterms:created>
  <dcterms:modified xsi:type="dcterms:W3CDTF">2020-08-26T05:24:57Z</dcterms:modified>
  <cp:category/>
  <cp:version/>
  <cp:contentType/>
  <cp:contentStatus/>
</cp:coreProperties>
</file>