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2100" windowWidth="15570" windowHeight="7020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К-2'!$A$12:$I$388</definedName>
    <definedName name="_xlnm.Print_Titles" localSheetId="0">'Форма К-2'!$10:$12</definedName>
  </definedNames>
  <calcPr calcId="124519"/>
</workbook>
</file>

<file path=xl/calcChain.xml><?xml version="1.0" encoding="utf-8"?>
<calcChain xmlns="http://schemas.openxmlformats.org/spreadsheetml/2006/main">
  <c r="H375" i="1"/>
  <c r="H14"/>
  <c r="H15"/>
  <c r="H16"/>
  <c r="H17"/>
  <c r="H21"/>
  <c r="H22"/>
  <c r="H24"/>
  <c r="H26"/>
  <c r="H27"/>
  <c r="H28"/>
  <c r="H31"/>
  <c r="H32"/>
  <c r="H33"/>
  <c r="H35"/>
  <c r="H36"/>
  <c r="H37"/>
  <c r="H38"/>
  <c r="H39"/>
  <c r="H40"/>
  <c r="H41"/>
  <c r="H42"/>
  <c r="H43"/>
  <c r="H44"/>
  <c r="H45"/>
  <c r="H46"/>
  <c r="H47"/>
  <c r="H48"/>
  <c r="H54"/>
  <c r="H56"/>
  <c r="H57"/>
  <c r="H58"/>
  <c r="H59"/>
  <c r="H60"/>
  <c r="H61"/>
  <c r="H62"/>
  <c r="H65"/>
  <c r="H66"/>
  <c r="H67"/>
  <c r="H69"/>
  <c r="H70"/>
  <c r="H72"/>
  <c r="H73"/>
  <c r="H74"/>
  <c r="H78"/>
  <c r="H79"/>
  <c r="H80"/>
  <c r="H82"/>
  <c r="H83"/>
  <c r="H85"/>
  <c r="H86"/>
  <c r="H87"/>
  <c r="H89"/>
  <c r="H92"/>
  <c r="H93"/>
  <c r="H94"/>
  <c r="H97"/>
  <c r="H98"/>
  <c r="H99"/>
  <c r="H100"/>
  <c r="H104"/>
  <c r="H105"/>
  <c r="H106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8"/>
  <c r="H180"/>
  <c r="H183"/>
  <c r="H184"/>
  <c r="H185"/>
  <c r="H186"/>
  <c r="H187"/>
  <c r="H188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9"/>
  <c r="H210"/>
  <c r="H212"/>
  <c r="H213"/>
  <c r="H214"/>
  <c r="H215"/>
  <c r="H216"/>
  <c r="H217"/>
  <c r="H218"/>
  <c r="H219"/>
  <c r="H221"/>
  <c r="H224"/>
  <c r="H230"/>
  <c r="H231"/>
  <c r="H232"/>
  <c r="H233"/>
  <c r="H236"/>
  <c r="H237"/>
  <c r="H239"/>
  <c r="H240"/>
  <c r="H241"/>
  <c r="H243"/>
  <c r="H244"/>
  <c r="H245"/>
  <c r="H246"/>
  <c r="H249"/>
  <c r="H250"/>
  <c r="H252"/>
  <c r="H253"/>
  <c r="H254"/>
  <c r="H255"/>
  <c r="H256"/>
  <c r="H257"/>
  <c r="H258"/>
  <c r="H259"/>
  <c r="H260"/>
  <c r="H263"/>
  <c r="H264"/>
  <c r="H265"/>
  <c r="H267"/>
  <c r="H268"/>
  <c r="H273"/>
  <c r="H274"/>
  <c r="H275"/>
  <c r="H276"/>
  <c r="H277"/>
  <c r="H280"/>
  <c r="H281"/>
  <c r="H282"/>
  <c r="H283"/>
  <c r="H284"/>
  <c r="H285"/>
  <c r="H286"/>
  <c r="H287"/>
  <c r="H289"/>
  <c r="H290"/>
  <c r="H292"/>
  <c r="H293"/>
  <c r="H294"/>
  <c r="H297"/>
  <c r="H298"/>
  <c r="H299"/>
  <c r="H300"/>
  <c r="H301"/>
  <c r="H302"/>
  <c r="H303"/>
  <c r="H304"/>
  <c r="H305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72"/>
  <c r="H373"/>
  <c r="H376"/>
  <c r="H379"/>
  <c r="H380"/>
  <c r="H381"/>
  <c r="H382"/>
  <c r="H383"/>
  <c r="H384"/>
  <c r="H385"/>
  <c r="H387"/>
  <c r="H388"/>
  <c r="G211" l="1"/>
  <c r="E229"/>
  <c r="G229"/>
  <c r="E228"/>
  <c r="G228"/>
  <c r="C304" l="1"/>
  <c r="E226" l="1"/>
  <c r="G226"/>
  <c r="F66" l="1"/>
  <c r="D387"/>
  <c r="C284"/>
  <c r="C283" s="1"/>
  <c r="C205" l="1"/>
  <c r="C163"/>
  <c r="C302"/>
  <c r="C264"/>
  <c r="C255"/>
  <c r="C240"/>
  <c r="C239" s="1"/>
  <c r="C217"/>
  <c r="C218"/>
  <c r="C210"/>
  <c r="C104"/>
  <c r="F16" l="1"/>
  <c r="E301"/>
  <c r="F301"/>
  <c r="F304"/>
  <c r="D304"/>
  <c r="F376"/>
  <c r="D376"/>
  <c r="F302"/>
  <c r="D302"/>
  <c r="D284"/>
  <c r="F284"/>
  <c r="D264"/>
  <c r="F264"/>
  <c r="G266"/>
  <c r="E266"/>
  <c r="D301" l="1"/>
  <c r="F107"/>
  <c r="F99"/>
  <c r="G91"/>
  <c r="F53" l="1"/>
  <c r="D35"/>
  <c r="D252" l="1"/>
  <c r="F255" l="1"/>
  <c r="F270"/>
  <c r="F248"/>
  <c r="F245"/>
  <c r="F235"/>
  <c r="G259"/>
  <c r="G251"/>
  <c r="F283" l="1"/>
  <c r="F222"/>
  <c r="F269"/>
  <c r="F218"/>
  <c r="G208"/>
  <c r="D218"/>
  <c r="D235"/>
  <c r="D240"/>
  <c r="D239" s="1"/>
  <c r="D248"/>
  <c r="D247" s="1"/>
  <c r="D255"/>
  <c r="D254" s="1"/>
  <c r="D270"/>
  <c r="D269" s="1"/>
  <c r="E259"/>
  <c r="D283" l="1"/>
  <c r="D217"/>
  <c r="E251"/>
  <c r="D245"/>
  <c r="D230"/>
  <c r="D223"/>
  <c r="E211"/>
  <c r="E208"/>
  <c r="D222" l="1"/>
  <c r="D104"/>
  <c r="C326"/>
  <c r="C352" l="1"/>
  <c r="C350"/>
  <c r="C186"/>
  <c r="F27" l="1"/>
  <c r="F21"/>
  <c r="G17" l="1"/>
  <c r="G18"/>
  <c r="G19"/>
  <c r="G20"/>
  <c r="G22"/>
  <c r="G23"/>
  <c r="G24"/>
  <c r="G25"/>
  <c r="G26"/>
  <c r="G28"/>
  <c r="G29"/>
  <c r="G30"/>
  <c r="G31"/>
  <c r="G33"/>
  <c r="G34"/>
  <c r="G36"/>
  <c r="G37"/>
  <c r="G38"/>
  <c r="G41"/>
  <c r="G42"/>
  <c r="G43"/>
  <c r="G44"/>
  <c r="G48"/>
  <c r="G49"/>
  <c r="G51"/>
  <c r="G52"/>
  <c r="G54"/>
  <c r="G55"/>
  <c r="G56"/>
  <c r="G58"/>
  <c r="G59"/>
  <c r="G60"/>
  <c r="G62"/>
  <c r="G63"/>
  <c r="G64"/>
  <c r="G67"/>
  <c r="G68"/>
  <c r="G69"/>
  <c r="G70"/>
  <c r="G71"/>
  <c r="G74"/>
  <c r="G75"/>
  <c r="G76"/>
  <c r="G77"/>
  <c r="G78"/>
  <c r="G80"/>
  <c r="G81"/>
  <c r="G82"/>
  <c r="G83"/>
  <c r="G84"/>
  <c r="G87"/>
  <c r="G88"/>
  <c r="G89"/>
  <c r="G90"/>
  <c r="G92"/>
  <c r="G94"/>
  <c r="G95"/>
  <c r="G96"/>
  <c r="G97"/>
  <c r="G100"/>
  <c r="G105"/>
  <c r="G107"/>
  <c r="G109"/>
  <c r="G110"/>
  <c r="G112"/>
  <c r="G114"/>
  <c r="G116"/>
  <c r="G117"/>
  <c r="G119"/>
  <c r="G121"/>
  <c r="G124"/>
  <c r="G126"/>
  <c r="G128"/>
  <c r="G131"/>
  <c r="G133"/>
  <c r="G136"/>
  <c r="G138"/>
  <c r="G140"/>
  <c r="G142"/>
  <c r="G145"/>
  <c r="G147"/>
  <c r="G150"/>
  <c r="G152"/>
  <c r="G155"/>
  <c r="G157"/>
  <c r="G160"/>
  <c r="G161"/>
  <c r="G162"/>
  <c r="G164"/>
  <c r="G165"/>
  <c r="G166"/>
  <c r="G168"/>
  <c r="G171"/>
  <c r="G174"/>
  <c r="G176"/>
  <c r="G177"/>
  <c r="G178"/>
  <c r="G179"/>
  <c r="G182"/>
  <c r="G185"/>
  <c r="G187"/>
  <c r="G188"/>
  <c r="G190"/>
  <c r="G193"/>
  <c r="G195"/>
  <c r="G198"/>
  <c r="G201"/>
  <c r="G205"/>
  <c r="G206"/>
  <c r="G207"/>
  <c r="G212"/>
  <c r="G213"/>
  <c r="G214"/>
  <c r="G215"/>
  <c r="G216"/>
  <c r="G218"/>
  <c r="G219"/>
  <c r="G220"/>
  <c r="G221"/>
  <c r="G224"/>
  <c r="G225"/>
  <c r="G227"/>
  <c r="G231"/>
  <c r="G233"/>
  <c r="G236"/>
  <c r="G238"/>
  <c r="G241"/>
  <c r="G242"/>
  <c r="G243"/>
  <c r="G244"/>
  <c r="G249"/>
  <c r="G250"/>
  <c r="G253"/>
  <c r="G256"/>
  <c r="G257"/>
  <c r="G258"/>
  <c r="G260"/>
  <c r="G261"/>
  <c r="G262"/>
  <c r="G265"/>
  <c r="G267"/>
  <c r="G268"/>
  <c r="G274"/>
  <c r="G277"/>
  <c r="G279"/>
  <c r="G282"/>
  <c r="G285"/>
  <c r="G286"/>
  <c r="G287"/>
  <c r="G288"/>
  <c r="G290"/>
  <c r="G291"/>
  <c r="G293"/>
  <c r="G296"/>
  <c r="G298"/>
  <c r="G307"/>
  <c r="G310"/>
  <c r="G312"/>
  <c r="G314"/>
  <c r="G316"/>
  <c r="G318"/>
  <c r="G320"/>
  <c r="G322"/>
  <c r="G324"/>
  <c r="G326"/>
  <c r="G328"/>
  <c r="G330"/>
  <c r="G332"/>
  <c r="G334"/>
  <c r="G336"/>
  <c r="G338"/>
  <c r="G340"/>
  <c r="G343"/>
  <c r="G345"/>
  <c r="G347"/>
  <c r="G349"/>
  <c r="G351"/>
  <c r="G353"/>
  <c r="G355"/>
  <c r="G357"/>
  <c r="G360"/>
  <c r="G362"/>
  <c r="G364"/>
  <c r="G367"/>
  <c r="G368"/>
  <c r="G372"/>
  <c r="G373"/>
  <c r="G374"/>
  <c r="G378"/>
  <c r="G380"/>
  <c r="G381"/>
  <c r="G382"/>
  <c r="G383"/>
  <c r="G384"/>
  <c r="G385"/>
  <c r="G387"/>
  <c r="E17"/>
  <c r="E18"/>
  <c r="E19"/>
  <c r="E20"/>
  <c r="E22"/>
  <c r="E23"/>
  <c r="E24"/>
  <c r="E25"/>
  <c r="E26"/>
  <c r="E28"/>
  <c r="E29"/>
  <c r="E30"/>
  <c r="E31"/>
  <c r="E33"/>
  <c r="E34"/>
  <c r="E35"/>
  <c r="E36"/>
  <c r="E37"/>
  <c r="E38"/>
  <c r="E41"/>
  <c r="E42"/>
  <c r="E43"/>
  <c r="E44"/>
  <c r="E48"/>
  <c r="E49"/>
  <c r="E51"/>
  <c r="E52"/>
  <c r="E54"/>
  <c r="E55"/>
  <c r="E56"/>
  <c r="E58"/>
  <c r="E59"/>
  <c r="E60"/>
  <c r="E62"/>
  <c r="E63"/>
  <c r="E64"/>
  <c r="E67"/>
  <c r="E68"/>
  <c r="E69"/>
  <c r="E70"/>
  <c r="E71"/>
  <c r="E74"/>
  <c r="E75"/>
  <c r="E76"/>
  <c r="E77"/>
  <c r="E78"/>
  <c r="E80"/>
  <c r="E81"/>
  <c r="E82"/>
  <c r="E83"/>
  <c r="E84"/>
  <c r="E87"/>
  <c r="E88"/>
  <c r="E89"/>
  <c r="E90"/>
  <c r="E92"/>
  <c r="E94"/>
  <c r="E95"/>
  <c r="E96"/>
  <c r="E97"/>
  <c r="E100"/>
  <c r="E104"/>
  <c r="E105"/>
  <c r="E107"/>
  <c r="E109"/>
  <c r="E110"/>
  <c r="E112"/>
  <c r="E114"/>
  <c r="E116"/>
  <c r="E117"/>
  <c r="E119"/>
  <c r="E121"/>
  <c r="E124"/>
  <c r="E126"/>
  <c r="E128"/>
  <c r="E131"/>
  <c r="E133"/>
  <c r="E136"/>
  <c r="E138"/>
  <c r="E140"/>
  <c r="E142"/>
  <c r="E145"/>
  <c r="E147"/>
  <c r="E150"/>
  <c r="E152"/>
  <c r="E155"/>
  <c r="E157"/>
  <c r="E160"/>
  <c r="E161"/>
  <c r="E162"/>
  <c r="E164"/>
  <c r="E165"/>
  <c r="E166"/>
  <c r="E168"/>
  <c r="E171"/>
  <c r="E174"/>
  <c r="E176"/>
  <c r="E177"/>
  <c r="E178"/>
  <c r="E179"/>
  <c r="E182"/>
  <c r="E185"/>
  <c r="E187"/>
  <c r="E188"/>
  <c r="E190"/>
  <c r="E193"/>
  <c r="E195"/>
  <c r="E198"/>
  <c r="E201"/>
  <c r="E205"/>
  <c r="E206"/>
  <c r="E207"/>
  <c r="E210"/>
  <c r="E212"/>
  <c r="E213"/>
  <c r="E214"/>
  <c r="E215"/>
  <c r="E216"/>
  <c r="E218"/>
  <c r="E219"/>
  <c r="E220"/>
  <c r="E221"/>
  <c r="E223"/>
  <c r="E224"/>
  <c r="E225"/>
  <c r="E227"/>
  <c r="E230"/>
  <c r="E233"/>
  <c r="E235"/>
  <c r="E236"/>
  <c r="E238"/>
  <c r="E240"/>
  <c r="E241"/>
  <c r="E242"/>
  <c r="E243"/>
  <c r="E244"/>
  <c r="E247"/>
  <c r="E248"/>
  <c r="E249"/>
  <c r="E250"/>
  <c r="E253"/>
  <c r="E255"/>
  <c r="E256"/>
  <c r="E257"/>
  <c r="E258"/>
  <c r="E260"/>
  <c r="E261"/>
  <c r="E262"/>
  <c r="E265"/>
  <c r="E267"/>
  <c r="E268"/>
  <c r="E274"/>
  <c r="E277"/>
  <c r="E279"/>
  <c r="E282"/>
  <c r="E284"/>
  <c r="E285"/>
  <c r="E286"/>
  <c r="E287"/>
  <c r="E288"/>
  <c r="E290"/>
  <c r="E291"/>
  <c r="E293"/>
  <c r="E296"/>
  <c r="E298"/>
  <c r="E307"/>
  <c r="E310"/>
  <c r="E312"/>
  <c r="E314"/>
  <c r="E316"/>
  <c r="E318"/>
  <c r="E320"/>
  <c r="E322"/>
  <c r="E324"/>
  <c r="E326"/>
  <c r="E328"/>
  <c r="E330"/>
  <c r="E332"/>
  <c r="E334"/>
  <c r="E336"/>
  <c r="E338"/>
  <c r="E340"/>
  <c r="E343"/>
  <c r="E345"/>
  <c r="E347"/>
  <c r="E349"/>
  <c r="E351"/>
  <c r="E353"/>
  <c r="E355"/>
  <c r="E357"/>
  <c r="E360"/>
  <c r="E362"/>
  <c r="E364"/>
  <c r="E367"/>
  <c r="E368"/>
  <c r="E372"/>
  <c r="E373"/>
  <c r="E374"/>
  <c r="E378"/>
  <c r="E380"/>
  <c r="E381"/>
  <c r="E382"/>
  <c r="E383"/>
  <c r="E384"/>
  <c r="E385"/>
  <c r="E387"/>
  <c r="E16" l="1"/>
  <c r="E264"/>
  <c r="E53"/>
  <c r="F348"/>
  <c r="F230" l="1"/>
  <c r="G230" l="1"/>
  <c r="G255"/>
  <c r="F240"/>
  <c r="G223"/>
  <c r="G264" l="1"/>
  <c r="G240"/>
  <c r="F239"/>
  <c r="F295"/>
  <c r="G235"/>
  <c r="G210"/>
  <c r="F197"/>
  <c r="F113"/>
  <c r="F247" l="1"/>
  <c r="G248"/>
  <c r="D346"/>
  <c r="D348"/>
  <c r="G247" l="1"/>
  <c r="E348"/>
  <c r="G348"/>
  <c r="D197"/>
  <c r="G197" l="1"/>
  <c r="C335"/>
  <c r="D335"/>
  <c r="F335"/>
  <c r="I335"/>
  <c r="C317"/>
  <c r="D317"/>
  <c r="F317"/>
  <c r="I317"/>
  <c r="C315"/>
  <c r="D315"/>
  <c r="F315"/>
  <c r="I315"/>
  <c r="C281"/>
  <c r="D281"/>
  <c r="F281"/>
  <c r="I281"/>
  <c r="I104"/>
  <c r="G281" l="1"/>
  <c r="E317"/>
  <c r="G335"/>
  <c r="G317"/>
  <c r="G315"/>
  <c r="E281"/>
  <c r="E335"/>
  <c r="E315"/>
  <c r="G284" l="1"/>
  <c r="G283" l="1"/>
  <c r="F232" l="1"/>
  <c r="D232"/>
  <c r="C232"/>
  <c r="F254"/>
  <c r="F252"/>
  <c r="F217"/>
  <c r="F209"/>
  <c r="F204"/>
  <c r="D209"/>
  <c r="D204"/>
  <c r="F352"/>
  <c r="D352"/>
  <c r="E352" s="1"/>
  <c r="E232" l="1"/>
  <c r="G252"/>
  <c r="G232"/>
  <c r="G217"/>
  <c r="G352"/>
  <c r="G209"/>
  <c r="G204"/>
  <c r="G376"/>
  <c r="G222"/>
  <c r="E239"/>
  <c r="G239"/>
  <c r="F329"/>
  <c r="D329"/>
  <c r="C329"/>
  <c r="I325"/>
  <c r="F325"/>
  <c r="D325"/>
  <c r="C325"/>
  <c r="F323"/>
  <c r="D323"/>
  <c r="C323"/>
  <c r="F321"/>
  <c r="D321"/>
  <c r="C321"/>
  <c r="F319"/>
  <c r="D319"/>
  <c r="E319" s="1"/>
  <c r="F292"/>
  <c r="D292"/>
  <c r="D289" s="1"/>
  <c r="I283"/>
  <c r="I280" s="1"/>
  <c r="D280"/>
  <c r="F278"/>
  <c r="D278"/>
  <c r="F276"/>
  <c r="D276"/>
  <c r="C278"/>
  <c r="C276"/>
  <c r="F273"/>
  <c r="D273"/>
  <c r="F263"/>
  <c r="D263"/>
  <c r="G254"/>
  <c r="F234"/>
  <c r="F203" s="1"/>
  <c r="D234"/>
  <c r="F104"/>
  <c r="F32"/>
  <c r="E283" l="1"/>
  <c r="C280"/>
  <c r="E280" s="1"/>
  <c r="D203"/>
  <c r="G104"/>
  <c r="G321"/>
  <c r="E276"/>
  <c r="E325"/>
  <c r="E278"/>
  <c r="G278"/>
  <c r="G319"/>
  <c r="E323"/>
  <c r="G325"/>
  <c r="E329"/>
  <c r="G263"/>
  <c r="G234"/>
  <c r="G273"/>
  <c r="G276"/>
  <c r="G292"/>
  <c r="E321"/>
  <c r="G323"/>
  <c r="G329"/>
  <c r="F289"/>
  <c r="F280"/>
  <c r="D275"/>
  <c r="F275"/>
  <c r="C275"/>
  <c r="C292"/>
  <c r="C204"/>
  <c r="C273"/>
  <c r="E273" s="1"/>
  <c r="C263"/>
  <c r="E263" s="1"/>
  <c r="C252"/>
  <c r="C234"/>
  <c r="E234" s="1"/>
  <c r="C222"/>
  <c r="E222" s="1"/>
  <c r="E217"/>
  <c r="C209"/>
  <c r="E209" s="1"/>
  <c r="E252" l="1"/>
  <c r="E204"/>
  <c r="D202"/>
  <c r="F202"/>
  <c r="G203"/>
  <c r="G289"/>
  <c r="E275"/>
  <c r="G280"/>
  <c r="G275"/>
  <c r="C289"/>
  <c r="E289" s="1"/>
  <c r="E292"/>
  <c r="C159"/>
  <c r="G202" l="1"/>
  <c r="C337"/>
  <c r="C175"/>
  <c r="F175" l="1"/>
  <c r="F163"/>
  <c r="F159" s="1"/>
  <c r="D163"/>
  <c r="F86"/>
  <c r="F346"/>
  <c r="G346" s="1"/>
  <c r="F337"/>
  <c r="D337"/>
  <c r="E337" s="1"/>
  <c r="G337" l="1"/>
  <c r="G163"/>
  <c r="E163"/>
  <c r="D159"/>
  <c r="F186"/>
  <c r="D186"/>
  <c r="D175"/>
  <c r="F111"/>
  <c r="D111"/>
  <c r="C111"/>
  <c r="F35"/>
  <c r="G35" s="1"/>
  <c r="G111" l="1"/>
  <c r="E186"/>
  <c r="G186"/>
  <c r="G175"/>
  <c r="E175"/>
  <c r="G159"/>
  <c r="E159"/>
  <c r="E111"/>
  <c r="D371" l="1"/>
  <c r="D375"/>
  <c r="D370" l="1"/>
  <c r="F371"/>
  <c r="F57"/>
  <c r="G371" l="1"/>
  <c r="F370"/>
  <c r="G370" l="1"/>
  <c r="F333"/>
  <c r="D333"/>
  <c r="C333"/>
  <c r="E333" l="1"/>
  <c r="G333"/>
  <c r="F73"/>
  <c r="F106" l="1"/>
  <c r="F167"/>
  <c r="F375" l="1"/>
  <c r="C376"/>
  <c r="E376" s="1"/>
  <c r="I375"/>
  <c r="I371"/>
  <c r="I370" s="1"/>
  <c r="I369" s="1"/>
  <c r="C371"/>
  <c r="E371" s="1"/>
  <c r="I366"/>
  <c r="I365" s="1"/>
  <c r="F366"/>
  <c r="D366"/>
  <c r="C366"/>
  <c r="I363"/>
  <c r="F363"/>
  <c r="D363"/>
  <c r="C363"/>
  <c r="I361"/>
  <c r="F361"/>
  <c r="D361"/>
  <c r="C361"/>
  <c r="I359"/>
  <c r="F359"/>
  <c r="D359"/>
  <c r="C359"/>
  <c r="I356"/>
  <c r="F356"/>
  <c r="D356"/>
  <c r="C356"/>
  <c r="F354"/>
  <c r="D354"/>
  <c r="C354"/>
  <c r="I350"/>
  <c r="F350"/>
  <c r="D350"/>
  <c r="I346"/>
  <c r="C346"/>
  <c r="E346" s="1"/>
  <c r="F344"/>
  <c r="D344"/>
  <c r="C344"/>
  <c r="I342"/>
  <c r="F342"/>
  <c r="D342"/>
  <c r="C342"/>
  <c r="I339"/>
  <c r="F339"/>
  <c r="D339"/>
  <c r="C339"/>
  <c r="F331"/>
  <c r="D331"/>
  <c r="C331"/>
  <c r="I327"/>
  <c r="F327"/>
  <c r="D327"/>
  <c r="C327"/>
  <c r="I313"/>
  <c r="F313"/>
  <c r="D313"/>
  <c r="C313"/>
  <c r="I311"/>
  <c r="F311"/>
  <c r="D311"/>
  <c r="C311"/>
  <c r="I309"/>
  <c r="F309"/>
  <c r="D309"/>
  <c r="C309"/>
  <c r="I306"/>
  <c r="F306"/>
  <c r="D306"/>
  <c r="C306"/>
  <c r="C301" s="1"/>
  <c r="I297"/>
  <c r="F297"/>
  <c r="D297"/>
  <c r="C297"/>
  <c r="I295"/>
  <c r="D295"/>
  <c r="C295"/>
  <c r="I255"/>
  <c r="C254"/>
  <c r="I253"/>
  <c r="I252"/>
  <c r="I234"/>
  <c r="I223"/>
  <c r="I210"/>
  <c r="I203"/>
  <c r="I200"/>
  <c r="I199" s="1"/>
  <c r="F200"/>
  <c r="D200"/>
  <c r="C200"/>
  <c r="C199" s="1"/>
  <c r="C197"/>
  <c r="E197" s="1"/>
  <c r="F194"/>
  <c r="D194"/>
  <c r="C194"/>
  <c r="I192"/>
  <c r="I191" s="1"/>
  <c r="F192"/>
  <c r="D192"/>
  <c r="C192"/>
  <c r="I189"/>
  <c r="F189"/>
  <c r="D189"/>
  <c r="C189"/>
  <c r="C184"/>
  <c r="I184"/>
  <c r="F184"/>
  <c r="I181"/>
  <c r="F181"/>
  <c r="D181"/>
  <c r="C181"/>
  <c r="I175"/>
  <c r="I173"/>
  <c r="F173"/>
  <c r="D173"/>
  <c r="C173"/>
  <c r="I170"/>
  <c r="F170"/>
  <c r="D170"/>
  <c r="C170"/>
  <c r="I167"/>
  <c r="D167"/>
  <c r="C167"/>
  <c r="I159"/>
  <c r="I156"/>
  <c r="F156"/>
  <c r="D156"/>
  <c r="C156"/>
  <c r="I154"/>
  <c r="F154"/>
  <c r="D154"/>
  <c r="C154"/>
  <c r="I151"/>
  <c r="F151"/>
  <c r="D151"/>
  <c r="C151"/>
  <c r="I149"/>
  <c r="I148" s="1"/>
  <c r="F149"/>
  <c r="G149" s="1"/>
  <c r="D149"/>
  <c r="C149"/>
  <c r="C148" s="1"/>
  <c r="F146"/>
  <c r="D146"/>
  <c r="C146"/>
  <c r="F144"/>
  <c r="D144"/>
  <c r="C144"/>
  <c r="F141"/>
  <c r="D141"/>
  <c r="C141"/>
  <c r="I139"/>
  <c r="F139"/>
  <c r="D139"/>
  <c r="C139"/>
  <c r="I137"/>
  <c r="F137"/>
  <c r="D137"/>
  <c r="C137"/>
  <c r="I135"/>
  <c r="F135"/>
  <c r="D135"/>
  <c r="C135"/>
  <c r="I132"/>
  <c r="F132"/>
  <c r="D132"/>
  <c r="C132"/>
  <c r="I130"/>
  <c r="F130"/>
  <c r="D130"/>
  <c r="C130"/>
  <c r="I127"/>
  <c r="F127"/>
  <c r="D127"/>
  <c r="C127"/>
  <c r="I125"/>
  <c r="F125"/>
  <c r="D125"/>
  <c r="C125"/>
  <c r="I123"/>
  <c r="F123"/>
  <c r="D123"/>
  <c r="C123"/>
  <c r="I120"/>
  <c r="I118" s="1"/>
  <c r="F120"/>
  <c r="D120"/>
  <c r="C120"/>
  <c r="C118" s="1"/>
  <c r="I113"/>
  <c r="I106" s="1"/>
  <c r="D113"/>
  <c r="C113"/>
  <c r="I99"/>
  <c r="F98"/>
  <c r="D99"/>
  <c r="C99"/>
  <c r="I93"/>
  <c r="F93"/>
  <c r="D93"/>
  <c r="C93"/>
  <c r="I86"/>
  <c r="D86"/>
  <c r="C86"/>
  <c r="F79"/>
  <c r="D79"/>
  <c r="C79"/>
  <c r="D73"/>
  <c r="C73"/>
  <c r="I72"/>
  <c r="I66"/>
  <c r="D66"/>
  <c r="C66"/>
  <c r="I61"/>
  <c r="F61"/>
  <c r="D61"/>
  <c r="C61"/>
  <c r="I57"/>
  <c r="D57"/>
  <c r="C57"/>
  <c r="D53"/>
  <c r="C53"/>
  <c r="F47"/>
  <c r="D47"/>
  <c r="C47"/>
  <c r="I46"/>
  <c r="I40"/>
  <c r="I39" s="1"/>
  <c r="F40"/>
  <c r="D40"/>
  <c r="C40"/>
  <c r="D32"/>
  <c r="C32"/>
  <c r="D27"/>
  <c r="C27"/>
  <c r="D21"/>
  <c r="D15" s="1"/>
  <c r="C21"/>
  <c r="D16"/>
  <c r="G16" s="1"/>
  <c r="C16"/>
  <c r="I15"/>
  <c r="I14" s="1"/>
  <c r="E254" l="1"/>
  <c r="C203"/>
  <c r="E331"/>
  <c r="C358"/>
  <c r="C308"/>
  <c r="D308"/>
  <c r="E181"/>
  <c r="G200"/>
  <c r="E354"/>
  <c r="E132"/>
  <c r="G350"/>
  <c r="G354"/>
  <c r="G125"/>
  <c r="G127"/>
  <c r="E151"/>
  <c r="E154"/>
  <c r="F308"/>
  <c r="G375"/>
  <c r="G167"/>
  <c r="G156"/>
  <c r="E137"/>
  <c r="G113"/>
  <c r="G86"/>
  <c r="G73"/>
  <c r="G57"/>
  <c r="E47"/>
  <c r="G32"/>
  <c r="G27"/>
  <c r="G21"/>
  <c r="G47"/>
  <c r="E86"/>
  <c r="I98"/>
  <c r="E361"/>
  <c r="D358"/>
  <c r="G99"/>
  <c r="G120"/>
  <c r="G130"/>
  <c r="G181"/>
  <c r="G306"/>
  <c r="E311"/>
  <c r="E327"/>
  <c r="F358"/>
  <c r="G123"/>
  <c r="E141"/>
  <c r="G309"/>
  <c r="G366"/>
  <c r="G173"/>
  <c r="G144"/>
  <c r="G79"/>
  <c r="G61"/>
  <c r="G40"/>
  <c r="E350"/>
  <c r="D341"/>
  <c r="G361"/>
  <c r="E339"/>
  <c r="E123"/>
  <c r="G331"/>
  <c r="E344"/>
  <c r="E127"/>
  <c r="G339"/>
  <c r="E61"/>
  <c r="G93"/>
  <c r="G170"/>
  <c r="E295"/>
  <c r="G295"/>
  <c r="G313"/>
  <c r="G342"/>
  <c r="F341"/>
  <c r="E363"/>
  <c r="G53"/>
  <c r="G135"/>
  <c r="G139"/>
  <c r="G146"/>
  <c r="E149"/>
  <c r="G154"/>
  <c r="G192"/>
  <c r="E200"/>
  <c r="G297"/>
  <c r="E309"/>
  <c r="G327"/>
  <c r="G356"/>
  <c r="E342"/>
  <c r="C341"/>
  <c r="G344"/>
  <c r="E359"/>
  <c r="G363"/>
  <c r="G66"/>
  <c r="E120"/>
  <c r="E125"/>
  <c r="G137"/>
  <c r="G141"/>
  <c r="G151"/>
  <c r="E297"/>
  <c r="E306"/>
  <c r="G311"/>
  <c r="E356"/>
  <c r="G359"/>
  <c r="E194"/>
  <c r="G194"/>
  <c r="E192"/>
  <c r="E189"/>
  <c r="G189"/>
  <c r="E173"/>
  <c r="E170"/>
  <c r="E167"/>
  <c r="E156"/>
  <c r="E146"/>
  <c r="E144"/>
  <c r="E139"/>
  <c r="E135"/>
  <c r="E99"/>
  <c r="E93"/>
  <c r="E79"/>
  <c r="E73"/>
  <c r="E66"/>
  <c r="E57"/>
  <c r="E32"/>
  <c r="E21"/>
  <c r="C365"/>
  <c r="E366"/>
  <c r="E313"/>
  <c r="C106"/>
  <c r="C98" s="1"/>
  <c r="E113"/>
  <c r="C39"/>
  <c r="E40"/>
  <c r="E27"/>
  <c r="G132"/>
  <c r="E130"/>
  <c r="C196"/>
  <c r="C370"/>
  <c r="E370" s="1"/>
  <c r="C375"/>
  <c r="E375" s="1"/>
  <c r="D365"/>
  <c r="D106"/>
  <c r="F134"/>
  <c r="C202"/>
  <c r="I341"/>
  <c r="F15"/>
  <c r="F294"/>
  <c r="I134"/>
  <c r="C172"/>
  <c r="I172"/>
  <c r="I169" s="1"/>
  <c r="D184"/>
  <c r="E184" s="1"/>
  <c r="F199"/>
  <c r="I85"/>
  <c r="I65" s="1"/>
  <c r="C122"/>
  <c r="C115" s="1"/>
  <c r="D172"/>
  <c r="F365"/>
  <c r="F122"/>
  <c r="F196"/>
  <c r="D369"/>
  <c r="C294"/>
  <c r="D294"/>
  <c r="I358"/>
  <c r="C46"/>
  <c r="C153"/>
  <c r="D158"/>
  <c r="C158"/>
  <c r="I158"/>
  <c r="D191"/>
  <c r="I183"/>
  <c r="I180" s="1"/>
  <c r="D46"/>
  <c r="C143"/>
  <c r="C183"/>
  <c r="D85"/>
  <c r="F191"/>
  <c r="I301"/>
  <c r="F46"/>
  <c r="I122"/>
  <c r="I115" s="1"/>
  <c r="I217"/>
  <c r="I202" s="1"/>
  <c r="C15"/>
  <c r="C14" s="1"/>
  <c r="C85"/>
  <c r="C134"/>
  <c r="D39"/>
  <c r="D153"/>
  <c r="C72"/>
  <c r="F72"/>
  <c r="I153"/>
  <c r="F183"/>
  <c r="C191"/>
  <c r="I294"/>
  <c r="F369"/>
  <c r="I45"/>
  <c r="D134"/>
  <c r="I308"/>
  <c r="C369"/>
  <c r="F39"/>
  <c r="D72"/>
  <c r="F153"/>
  <c r="D199"/>
  <c r="E199" s="1"/>
  <c r="D196"/>
  <c r="D118"/>
  <c r="E118" s="1"/>
  <c r="F85"/>
  <c r="F118"/>
  <c r="D122"/>
  <c r="F143"/>
  <c r="F148"/>
  <c r="D143"/>
  <c r="D148"/>
  <c r="E148" s="1"/>
  <c r="F172"/>
  <c r="G358" l="1"/>
  <c r="E308"/>
  <c r="C300"/>
  <c r="E122"/>
  <c r="E341"/>
  <c r="G196"/>
  <c r="E191"/>
  <c r="G143"/>
  <c r="G106"/>
  <c r="G72"/>
  <c r="G46"/>
  <c r="G118"/>
  <c r="D98"/>
  <c r="G134"/>
  <c r="G39"/>
  <c r="G369"/>
  <c r="G365"/>
  <c r="E294"/>
  <c r="E46"/>
  <c r="G148"/>
  <c r="G199"/>
  <c r="G85"/>
  <c r="E369"/>
  <c r="G172"/>
  <c r="G308"/>
  <c r="E358"/>
  <c r="G191"/>
  <c r="E365"/>
  <c r="G153"/>
  <c r="G301"/>
  <c r="G122"/>
  <c r="G294"/>
  <c r="G341"/>
  <c r="E196"/>
  <c r="E172"/>
  <c r="E158"/>
  <c r="E153"/>
  <c r="E143"/>
  <c r="E134"/>
  <c r="E106"/>
  <c r="E85"/>
  <c r="E72"/>
  <c r="E39"/>
  <c r="G15"/>
  <c r="E203"/>
  <c r="E202"/>
  <c r="G184"/>
  <c r="E15"/>
  <c r="D169"/>
  <c r="C169"/>
  <c r="C45"/>
  <c r="F300"/>
  <c r="C129"/>
  <c r="D183"/>
  <c r="E183" s="1"/>
  <c r="I129"/>
  <c r="I13" s="1"/>
  <c r="F45"/>
  <c r="D45"/>
  <c r="D14"/>
  <c r="E14" s="1"/>
  <c r="F158"/>
  <c r="I300"/>
  <c r="I299" s="1"/>
  <c r="C180"/>
  <c r="C65"/>
  <c r="F180"/>
  <c r="D65"/>
  <c r="F129"/>
  <c r="F169"/>
  <c r="F115"/>
  <c r="F65"/>
  <c r="D129"/>
  <c r="D115"/>
  <c r="E115" s="1"/>
  <c r="F14"/>
  <c r="G98" l="1"/>
  <c r="G158"/>
  <c r="G65"/>
  <c r="G45"/>
  <c r="G115"/>
  <c r="G169"/>
  <c r="E169"/>
  <c r="E98"/>
  <c r="E65"/>
  <c r="E45"/>
  <c r="G14"/>
  <c r="C299"/>
  <c r="E129"/>
  <c r="G183"/>
  <c r="G129"/>
  <c r="D180"/>
  <c r="E180" s="1"/>
  <c r="D300"/>
  <c r="G300" s="1"/>
  <c r="I388"/>
  <c r="C13"/>
  <c r="F13"/>
  <c r="F299"/>
  <c r="E300" l="1"/>
  <c r="C388"/>
  <c r="G180"/>
  <c r="D13"/>
  <c r="G13" s="1"/>
  <c r="D299"/>
  <c r="E299" s="1"/>
  <c r="F388"/>
  <c r="G299" l="1"/>
  <c r="H13"/>
  <c r="E13"/>
  <c r="D388"/>
  <c r="E388" s="1"/>
  <c r="G388" l="1"/>
</calcChain>
</file>

<file path=xl/sharedStrings.xml><?xml version="1.0" encoding="utf-8"?>
<sst xmlns="http://schemas.openxmlformats.org/spreadsheetml/2006/main" count="764" uniqueCount="759">
  <si>
    <t xml:space="preserve">Приложение 2 </t>
  </si>
  <si>
    <t>к постановлению</t>
  </si>
  <si>
    <t xml:space="preserve">администрации города </t>
  </si>
  <si>
    <t>ФОРМА К-2</t>
  </si>
  <si>
    <t xml:space="preserve">Код 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</si>
  <si>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</si>
  <si>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</si>
  <si>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</si>
  <si>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</si>
  <si>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</si>
  <si>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</si>
  <si>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</si>
  <si>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</si>
  <si>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</si>
  <si>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</si>
  <si>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</si>
  <si>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</si>
  <si>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</si>
  <si>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</si>
  <si>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</si>
  <si>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</si>
  <si>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</si>
  <si>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</si>
  <si>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</si>
  <si>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</si>
  <si>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</si>
  <si>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</si>
  <si>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</si>
  <si>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</si>
  <si>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</si>
  <si>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</si>
  <si>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</si>
  <si>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</si>
  <si>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</si>
  <si>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</si>
  <si>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</si>
  <si>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</si>
  <si>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</si>
  <si>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</si>
  <si>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</si>
  <si>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</si>
  <si>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</si>
  <si>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</si>
  <si>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</si>
  <si>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</si>
  <si>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</si>
  <si>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</si>
  <si>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</si>
  <si>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</si>
  <si>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</si>
  <si>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</si>
  <si>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</si>
  <si>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</si>
  <si>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</si>
  <si>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</si>
  <si>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</si>
  <si>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</si>
  <si>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</si>
  <si>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</si>
  <si>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</si>
  <si>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</si>
  <si>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</si>
  <si>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</si>
  <si>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</si>
  <si>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</si>
  <si>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</si>
  <si>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</si>
  <si>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</si>
  <si>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</si>
  <si>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</si>
  <si>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</si>
  <si>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</si>
  <si>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</si>
  <si>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</si>
  <si>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</si>
  <si>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</si>
  <si>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</si>
  <si>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</si>
  <si>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</si>
  <si>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</si>
  <si>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</si>
  <si>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</si>
  <si>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</si>
  <si>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</si>
  <si>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</si>
  <si>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</si>
  <si>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</si>
  <si>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</si>
  <si>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</si>
  <si>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</si>
  <si>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</si>
  <si>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</si>
  <si>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</si>
  <si>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</si>
  <si>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</si>
  <si>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</si>
  <si>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</si>
  <si>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</si>
  <si>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</si>
  <si>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</si>
  <si>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</si>
  <si>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</si>
  <si>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</si>
  <si>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</si>
  <si>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</si>
  <si>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</si>
  <si>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</si>
  <si>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</si>
  <si>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</si>
  <si>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</si>
  <si>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</si>
  <si>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</si>
  <si>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</si>
  <si>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</si>
  <si>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</si>
  <si>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</si>
  <si>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</si>
  <si>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</si>
  <si>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</si>
  <si>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</si>
  <si>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</si>
  <si>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</si>
  <si>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</si>
  <si>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</si>
  <si>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</si>
  <si>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</si>
  <si>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</si>
  <si>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</si>
  <si>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</si>
  <si>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</si>
  <si>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</si>
  <si>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</si>
  <si>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</si>
  <si>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</si>
  <si>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</si>
  <si>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</si>
  <si>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</si>
  <si>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</si>
  <si>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</si>
  <si>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</si>
  <si>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</si>
  <si>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</si>
  <si>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</si>
  <si>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</si>
  <si>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</si>
  <si>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</si>
  <si>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</si>
  <si>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</si>
  <si>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</si>
  <si>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</si>
  <si>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</si>
  <si>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</si>
  <si>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</si>
  <si>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</si>
  <si>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</si>
  <si>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</si>
  <si>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</si>
  <si>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</si>
  <si>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</si>
  <si>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</si>
  <si>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</si>
  <si>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</si>
  <si>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</si>
  <si>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</si>
  <si>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</si>
  <si>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</si>
  <si>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</si>
  <si>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</si>
  <si>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</si>
  <si>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</si>
  <si>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</si>
  <si>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</si>
  <si>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</si>
  <si>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</si>
  <si>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</si>
  <si>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</si>
  <si>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</si>
  <si>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</si>
  <si>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</si>
  <si>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</si>
  <si>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</si>
  <si>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</si>
  <si>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</si>
  <si>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</si>
  <si>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</si>
  <si>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</si>
  <si>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</si>
  <si>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</si>
  <si>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</si>
  <si>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</si>
  <si>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</si>
  <si>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</si>
  <si>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</si>
  <si>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</si>
  <si>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</si>
  <si>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</si>
  <si>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</si>
  <si>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</si>
  <si>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</si>
  <si>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</si>
  <si>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</si>
  <si>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</si>
  <si>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</si>
  <si>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</si>
  <si>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</si>
  <si>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</si>
  <si>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</si>
  <si>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</si>
  <si>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</si>
  <si>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</si>
  <si>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</si>
  <si>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</si>
  <si>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</si>
  <si>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</si>
  <si>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</si>
  <si>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</si>
  <si>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</si>
  <si>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</si>
  <si>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</si>
  <si>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</si>
  <si>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</si>
  <si>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</si>
  <si>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</si>
  <si>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</si>
  <si>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</si>
  <si>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</si>
  <si>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</si>
  <si>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</si>
  <si>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</si>
  <si>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</si>
  <si>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</si>
  <si>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</si>
  <si>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</si>
  <si>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</si>
  <si>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</si>
  <si>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</si>
  <si>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</si>
  <si>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</si>
  <si>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</si>
  <si>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</si>
  <si>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</si>
  <si>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</si>
  <si>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</si>
  <si>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</si>
  <si>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</si>
  <si>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</si>
  <si>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</si>
  <si>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</si>
  <si>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</si>
  <si>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</si>
  <si>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</si>
  <si>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</si>
  <si>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</si>
  <si>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</si>
  <si>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</si>
  <si>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</si>
  <si>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</si>
  <si>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</si>
  <si>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</si>
  <si>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</si>
  <si>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</si>
  <si>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</si>
  <si>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</si>
  <si>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</si>
  <si>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</si>
  <si>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</si>
  <si>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</si>
  <si>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</si>
  <si>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</si>
  <si>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</si>
  <si>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</si>
  <si>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</si>
  <si>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</si>
  <si>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</si>
  <si>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1 12 01020 01 6000 120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</si>
  <si>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</si>
  <si>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</si>
  <si>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</si>
  <si>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</si>
  <si>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</si>
  <si>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</si>
  <si>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</si>
  <si>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</si>
  <si>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</si>
  <si>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</si>
  <si>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</si>
  <si>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</si>
  <si>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</si>
  <si>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</si>
  <si>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</si>
  <si>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</si>
  <si>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</si>
  <si>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</si>
  <si>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</si>
  <si>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</si>
  <si>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</si>
  <si>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</si>
  <si>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</si>
  <si>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</si>
  <si>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</si>
  <si>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</si>
  <si>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</si>
  <si>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</si>
  <si>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</si>
  <si>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</si>
  <si>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</si>
  <si>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</si>
  <si>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</si>
  <si>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</si>
  <si>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</si>
  <si>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</si>
  <si>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</si>
  <si>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</si>
  <si>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</si>
  <si>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</si>
  <si>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</si>
  <si>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</si>
  <si>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</si>
  <si>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</si>
  <si>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</si>
  <si>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</si>
  <si>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</si>
  <si>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</si>
  <si>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</si>
  <si>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</si>
  <si>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</si>
  <si>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</si>
  <si>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</si>
  <si>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</si>
  <si>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</si>
  <si>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</si>
  <si>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</si>
  <si>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</si>
  <si>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</si>
  <si>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</si>
  <si>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</si>
  <si>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</si>
  <si>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</si>
  <si>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</si>
  <si>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</si>
  <si>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</si>
  <si>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</si>
  <si>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</si>
  <si>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</si>
  <si>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</si>
  <si>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</si>
  <si>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</si>
  <si>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</si>
  <si>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</si>
  <si>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</si>
  <si>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</si>
  <si>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</si>
  <si>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</si>
  <si>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</si>
  <si>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</si>
  <si>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</si>
  <si>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</si>
  <si>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</si>
  <si>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</si>
  <si>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</si>
  <si>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</si>
  <si>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</si>
  <si>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</si>
  <si>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</si>
  <si>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</si>
  <si>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</si>
  <si>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</si>
  <si>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</si>
  <si>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</si>
  <si>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</si>
  <si>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</si>
  <si>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</si>
  <si>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</si>
  <si>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</si>
  <si>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</si>
  <si>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</si>
  <si>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</si>
  <si>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</si>
  <si>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</si>
  <si>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</si>
  <si>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</si>
  <si>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</si>
  <si>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</si>
  <si>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</si>
  <si>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</si>
  <si>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</si>
  <si>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</si>
  <si>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</si>
  <si>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</si>
  <si>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</si>
  <si>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</si>
  <si>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</si>
  <si>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</si>
  <si>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</si>
  <si>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</si>
  <si>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</si>
  <si>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</si>
  <si>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</si>
  <si>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</si>
  <si>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</si>
  <si>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</si>
  <si>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</si>
  <si>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</si>
  <si>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</si>
  <si>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</si>
  <si>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</si>
  <si>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</si>
  <si>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</si>
  <si>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</si>
  <si>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</si>
  <si>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</si>
  <si>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</si>
  <si>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</si>
  <si>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</si>
  <si>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</si>
  <si>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</si>
  <si>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</si>
  <si>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</si>
  <si>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</si>
  <si>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</si>
  <si>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</si>
  <si>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</si>
  <si>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</si>
  <si>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</si>
  <si>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</si>
  <si>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</si>
  <si>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</si>
  <si>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</si>
  <si>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</si>
  <si>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</si>
  <si>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</si>
  <si>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</si>
  <si>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1 01 02050 01 3000 110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</si>
  <si>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</si>
  <si>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1 01 02050 01 2100 110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</si>
  <si>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</si>
  <si>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</si>
  <si>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</si>
  <si>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</si>
  <si>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</si>
  <si>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</si>
  <si>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</si>
  <si>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</si>
  <si>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</si>
  <si>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</si>
  <si>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</si>
  <si>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</si>
  <si>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</si>
  <si>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</si>
  <si>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</si>
  <si>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</si>
  <si>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</si>
  <si>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</si>
  <si>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</si>
  <si>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</si>
  <si>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</si>
  <si>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</si>
  <si>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</si>
  <si>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</si>
  <si>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</si>
  <si>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</si>
  <si>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</si>
  <si>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</si>
  <si>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</si>
  <si>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</si>
  <si>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</si>
  <si>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</si>
  <si>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</si>
  <si>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</si>
  <si>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</si>
  <si>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</si>
  <si>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</si>
  <si>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</si>
  <si>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</si>
  <si>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</si>
  <si>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</si>
  <si>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</si>
  <si>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</si>
  <si>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</si>
  <si>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</si>
  <si>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</si>
  <si>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</si>
  <si>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</si>
  <si>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</si>
  <si>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</si>
  <si>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</si>
  <si>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</si>
  <si>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</si>
  <si>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</si>
  <si>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</si>
  <si>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</si>
  <si>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</si>
  <si>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</si>
  <si>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</si>
  <si>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</si>
  <si>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</si>
  <si>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</si>
  <si>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</si>
  <si>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</si>
  <si>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</si>
  <si>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</si>
  <si>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</si>
  <si>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</si>
  <si>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</si>
  <si>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</si>
  <si>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</si>
  <si>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</si>
  <si>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</si>
  <si>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</si>
  <si>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</si>
  <si>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</si>
  <si>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</si>
  <si>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</si>
  <si>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</si>
  <si>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</si>
  <si>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</si>
  <si>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</si>
  <si>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</si>
  <si>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</si>
  <si>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</si>
  <si>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</si>
  <si>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</si>
  <si>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</si>
  <si>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</si>
  <si>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</si>
  <si>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</si>
  <si>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</si>
  <si>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</si>
  <si>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</si>
  <si>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</si>
  <si>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</si>
  <si>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</si>
  <si>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</si>
  <si>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</si>
  <si>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</si>
  <si>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</si>
  <si>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</si>
  <si>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</si>
  <si>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</si>
  <si>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</si>
  <si>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</si>
  <si>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</si>
  <si>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</si>
  <si>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</si>
  <si>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</si>
  <si>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</si>
  <si>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</si>
  <si>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</si>
  <si>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</si>
  <si>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</si>
  <si>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</si>
  <si>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</si>
  <si>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</si>
  <si>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</si>
  <si>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</si>
  <si>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</si>
  <si>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</si>
  <si>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</si>
  <si>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</si>
  <si>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</si>
  <si>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</si>
  <si>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</si>
  <si>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</si>
  <si>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</si>
  <si>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</si>
  <si>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</si>
  <si>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</si>
  <si>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</si>
  <si>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</si>
  <si>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</si>
  <si>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</si>
  <si>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</si>
  <si>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</si>
  <si>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</si>
  <si>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</si>
  <si>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</si>
  <si>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</si>
  <si>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</si>
  <si>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</si>
  <si>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</si>
  <si>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</si>
  <si>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</si>
  <si>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</si>
  <si>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</si>
  <si>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</si>
  <si>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</si>
  <si>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</si>
  <si>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</si>
  <si>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</si>
  <si>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</si>
  <si>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</si>
  <si>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</si>
  <si>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</si>
  <si>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</si>
  <si>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</si>
  <si>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</si>
  <si>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</si>
  <si>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</si>
  <si>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</si>
  <si>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</si>
  <si>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</si>
  <si>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</si>
  <si>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</si>
  <si>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</si>
  <si>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</si>
  <si>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</si>
  <si>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</si>
  <si>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</si>
  <si>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</si>
  <si>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</si>
  <si>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</si>
  <si>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</si>
  <si>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</si>
  <si>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</si>
  <si>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</si>
  <si>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</si>
  <si>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</si>
  <si>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</si>
  <si>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</si>
  <si>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</si>
  <si>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</si>
  <si>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</si>
  <si>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</si>
  <si>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</si>
  <si>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</si>
  <si>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</si>
  <si>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</si>
  <si>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</si>
  <si>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</si>
  <si>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</si>
  <si>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</si>
  <si>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</si>
  <si>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</si>
  <si>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</si>
  <si>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</si>
  <si>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</si>
  <si>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</si>
  <si>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</si>
  <si>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</si>
  <si>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</si>
  <si>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</si>
  <si>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</si>
  <si>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</si>
  <si>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1 06 06032 04 5000 110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</si>
  <si>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</si>
  <si>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</si>
  <si>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</si>
  <si>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</si>
  <si>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1 16 01063 01 0024 140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</si>
  <si>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</si>
  <si>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</si>
  <si>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</si>
  <si>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</si>
  <si>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</si>
  <si>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</si>
  <si>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</si>
  <si>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</si>
  <si>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</si>
  <si>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1 16 01143 01 0016 140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</si>
  <si>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</si>
  <si>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</si>
  <si>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</si>
  <si>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</si>
  <si>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</si>
  <si>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</si>
  <si>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</si>
  <si>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</si>
  <si>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</si>
  <si>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</si>
  <si>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</si>
  <si>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</si>
  <si>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</si>
  <si>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</si>
  <si>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</si>
  <si>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</si>
  <si>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Прочие неналоговые доходы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</si>
  <si>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</si>
  <si>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</si>
  <si>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</si>
  <si>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2 02 45454 04 0000 150</t>
  </si>
  <si>
    <t>1 16 01203 01 0006 140</t>
  </si>
  <si>
    <t>1 16 01193 01 9000 140</t>
  </si>
  <si>
    <t>1 16 01193 01 0401 140</t>
  </si>
  <si>
    <t>1 16 01193 01 0007 140</t>
  </si>
  <si>
    <t>1 16 01173 01 0008 140</t>
  </si>
  <si>
    <t>1 16 01173 01 0007 140</t>
  </si>
  <si>
    <t>1 16 01173 01 0000 140</t>
  </si>
  <si>
    <t>1 16 01170 01 0000 140</t>
  </si>
  <si>
    <t>1 16 01153 01 0012 140</t>
  </si>
  <si>
    <t>1 16 01113 01 0021 140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</si>
  <si>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</si>
  <si>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</si>
  <si>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</si>
  <si>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</si>
  <si>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</si>
  <si>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</si>
  <si>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</si>
  <si>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</si>
  <si>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</si>
  <si>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1 16 01163 01 0000 140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</si>
  <si>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</si>
  <si>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</si>
  <si>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</si>
  <si>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1 16 01193 01 0029 140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</si>
  <si>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</si>
  <si>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</si>
  <si>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15 КоАП РФ,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</si>
  <si>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1 16 01333 01 0012 140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</si>
  <si>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</si>
  <si>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</si>
  <si>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1 16 01330 00 0000 140</t>
  </si>
  <si>
    <t>1 16 01333 01 0000 140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</si>
  <si>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</si>
  <si>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</si>
  <si>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</si>
  <si>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2 02 45303 00 0000 150</t>
  </si>
  <si>
    <t>Единый налог на вмененный доход для отдельных видов деятельности (проценты по соответствующему платежу)</t>
  </si>
  <si>
    <t>1 05 02010 02 2200 110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</si>
  <si>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</si>
  <si>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</si>
  <si>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Наименование кода вида доходов</t>
  </si>
  <si>
    <t>Исполнение за 1 квартал 2021 г.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</si>
  <si>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</si>
  <si>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</si>
  <si>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</si>
  <si>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1 01 02080 01 0000 110</t>
  </si>
  <si>
    <t>1 06 06 032 04 4000 110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</si>
  <si>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</si>
  <si>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</si>
  <si>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</si>
  <si>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</si>
  <si>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</si>
  <si>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(государственная пошлина за государственную регистрацию отделений общероссийских общественных организаций инвалидов)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</si>
  <si>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</si>
  <si>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</si>
  <si>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</si>
  <si>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</si>
  <si>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1 16 01 103 01 9000 140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</si>
  <si>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</si>
  <si>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1 16 01 203 01 0020 140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</si>
  <si>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потребление (распитие) алкогольной продукции в запрещенных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местах)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</si>
  <si>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</si>
  <si>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</si>
  <si>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</si>
  <si>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</si>
  <si>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2 19 25 497 04 0000 150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</si>
  <si>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</si>
  <si>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2 19 27 112 04 0000 150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</si>
  <si>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</si>
  <si>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</si>
  <si>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</si>
  <si>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</si>
  <si>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</si>
  <si>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</si>
  <si>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</si>
  <si>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 xml:space="preserve">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</si>
  <si>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1 08 07110 01 0102 110</t>
  </si>
  <si>
    <t xml:space="preserve">Исполнение бюджета муниципального образования «Город Березники» 
по кодам видов доходов за 1 квартал 2021 г. </t>
  </si>
  <si>
    <r>
      <t xml:space="preserve">от </t>
    </r>
    <r>
      <rPr>
        <u/>
        <sz val="12"/>
        <rFont val="Times New Roman"/>
        <family val="1"/>
        <charset val="204"/>
      </rPr>
      <t>06.05.2021</t>
    </r>
    <r>
      <rPr>
        <sz val="12"/>
        <rFont val="Times New Roman"/>
        <family val="1"/>
        <charset val="204"/>
      </rPr>
      <t xml:space="preserve">      №</t>
    </r>
    <r>
      <rPr>
        <u/>
        <sz val="12"/>
        <rFont val="Times New Roman"/>
        <family val="1"/>
        <charset val="204"/>
      </rPr>
      <t xml:space="preserve"> 01-02-549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</si>
</sst>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33">
    <font>
      <sz val="10"/>
      <name val="Arial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Fill="1" applyAlignment="1"/>
    <xf numFmtId="0" fontId="4" fillId="0" borderId="0" xfId="0" applyFont="1" applyAlignment="1"/>
    <xf numFmtId="0" fontId="5" fillId="0" borderId="0" xfId="1" applyFont="1"/>
    <xf numFmtId="0" fontId="7" fillId="0" borderId="0" xfId="1" applyFont="1"/>
    <xf numFmtId="0" fontId="8" fillId="0" borderId="0" xfId="1" applyFont="1" applyBorder="1"/>
    <xf numFmtId="0" fontId="8" fillId="0" borderId="0" xfId="1" applyFont="1" applyFill="1" applyBorder="1"/>
    <xf numFmtId="0" fontId="1" fillId="0" borderId="2" xfId="1" applyBorder="1"/>
    <xf numFmtId="3" fontId="10" fillId="0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0" fontId="11" fillId="0" borderId="0" xfId="1" applyFont="1" applyFill="1"/>
    <xf numFmtId="3" fontId="12" fillId="0" borderId="2" xfId="1" applyNumberFormat="1" applyFon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164" fontId="13" fillId="0" borderId="2" xfId="1" applyNumberFormat="1" applyFont="1" applyFill="1" applyBorder="1" applyAlignment="1">
      <alignment vertical="top"/>
    </xf>
    <xf numFmtId="0" fontId="11" fillId="0" borderId="0" xfId="1" applyFont="1"/>
    <xf numFmtId="0" fontId="12" fillId="0" borderId="2" xfId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4" fillId="0" borderId="0" xfId="1" applyFont="1"/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3" fontId="17" fillId="0" borderId="2" xfId="1" applyNumberFormat="1" applyFont="1" applyBorder="1" applyAlignment="1">
      <alignment horizontal="left" vertical="top"/>
    </xf>
    <xf numFmtId="0" fontId="18" fillId="0" borderId="2" xfId="0" applyFont="1" applyBorder="1" applyAlignment="1">
      <alignment vertical="top" wrapText="1"/>
    </xf>
    <xf numFmtId="164" fontId="18" fillId="0" borderId="2" xfId="1" applyNumberFormat="1" applyFont="1" applyFill="1" applyBorder="1" applyAlignment="1">
      <alignment vertical="top"/>
    </xf>
    <xf numFmtId="164" fontId="19" fillId="0" borderId="2" xfId="1" applyNumberFormat="1" applyFont="1" applyFill="1" applyBorder="1" applyAlignment="1">
      <alignment vertical="top"/>
    </xf>
    <xf numFmtId="0" fontId="20" fillId="0" borderId="0" xfId="1" applyFont="1"/>
    <xf numFmtId="3" fontId="21" fillId="0" borderId="2" xfId="1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164" fontId="5" fillId="0" borderId="2" xfId="1" applyNumberFormat="1" applyFont="1" applyFill="1" applyBorder="1" applyAlignment="1">
      <alignment vertical="top"/>
    </xf>
    <xf numFmtId="0" fontId="1" fillId="0" borderId="0" xfId="1" applyFont="1"/>
    <xf numFmtId="3" fontId="12" fillId="0" borderId="2" xfId="1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22" fillId="0" borderId="0" xfId="1" applyFont="1"/>
    <xf numFmtId="0" fontId="13" fillId="0" borderId="2" xfId="0" applyFont="1" applyFill="1" applyBorder="1" applyAlignment="1">
      <alignment vertical="top" wrapText="1"/>
    </xf>
    <xf numFmtId="3" fontId="17" fillId="0" borderId="2" xfId="1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vertical="top" wrapText="1"/>
    </xf>
    <xf numFmtId="3" fontId="23" fillId="0" borderId="2" xfId="1" applyNumberFormat="1" applyFont="1" applyBorder="1" applyAlignment="1">
      <alignment horizontal="left" vertical="top"/>
    </xf>
    <xf numFmtId="0" fontId="19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3" fontId="24" fillId="0" borderId="2" xfId="1" applyNumberFormat="1" applyFont="1" applyBorder="1" applyAlignment="1">
      <alignment horizontal="left" vertical="top"/>
    </xf>
    <xf numFmtId="0" fontId="25" fillId="0" borderId="2" xfId="0" applyFont="1" applyBorder="1" applyAlignment="1">
      <alignment vertical="top" wrapText="1"/>
    </xf>
    <xf numFmtId="164" fontId="25" fillId="0" borderId="2" xfId="1" applyNumberFormat="1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 wrapText="1"/>
    </xf>
    <xf numFmtId="3" fontId="12" fillId="0" borderId="2" xfId="1" applyNumberFormat="1" applyFont="1" applyBorder="1" applyAlignment="1">
      <alignment vertical="top"/>
    </xf>
    <xf numFmtId="3" fontId="23" fillId="0" borderId="2" xfId="1" applyNumberFormat="1" applyFont="1" applyBorder="1" applyAlignment="1">
      <alignment vertical="top"/>
    </xf>
    <xf numFmtId="3" fontId="17" fillId="0" borderId="2" xfId="1" applyNumberFormat="1" applyFont="1" applyBorder="1" applyAlignment="1">
      <alignment vertical="top"/>
    </xf>
    <xf numFmtId="0" fontId="17" fillId="0" borderId="2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4" fillId="0" borderId="2" xfId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2" xfId="1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24" fillId="0" borderId="2" xfId="1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164" fontId="13" fillId="0" borderId="2" xfId="1" applyNumberFormat="1" applyFont="1" applyFill="1" applyBorder="1" applyAlignment="1"/>
    <xf numFmtId="0" fontId="1" fillId="2" borderId="0" xfId="1" applyFill="1"/>
    <xf numFmtId="164" fontId="13" fillId="3" borderId="2" xfId="1" applyNumberFormat="1" applyFont="1" applyFill="1" applyBorder="1" applyAlignment="1">
      <alignment vertical="top"/>
    </xf>
    <xf numFmtId="0" fontId="22" fillId="0" borderId="0" xfId="1" applyFont="1" applyFill="1"/>
    <xf numFmtId="0" fontId="5" fillId="0" borderId="2" xfId="0" applyFont="1" applyFill="1" applyBorder="1" applyAlignment="1">
      <alignment horizontal="left" vertical="top" wrapText="1"/>
    </xf>
    <xf numFmtId="164" fontId="31" fillId="0" borderId="2" xfId="1" applyNumberFormat="1" applyFont="1" applyFill="1" applyBorder="1" applyAlignment="1">
      <alignment vertical="top"/>
    </xf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164" fontId="20" fillId="0" borderId="0" xfId="1" applyNumberFormat="1" applyFont="1"/>
    <xf numFmtId="165" fontId="5" fillId="0" borderId="2" xfId="0" applyNumberFormat="1" applyFont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left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164" fontId="25" fillId="3" borderId="2" xfId="1" applyNumberFormat="1" applyFont="1" applyFill="1" applyBorder="1" applyAlignment="1">
      <alignment vertical="top"/>
    </xf>
    <xf numFmtId="3" fontId="10" fillId="2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vertical="top"/>
    </xf>
    <xf numFmtId="164" fontId="31" fillId="3" borderId="2" xfId="1" applyNumberFormat="1" applyFont="1" applyFill="1" applyBorder="1" applyAlignment="1">
      <alignment vertical="top"/>
    </xf>
    <xf numFmtId="164" fontId="16" fillId="3" borderId="2" xfId="1" applyNumberFormat="1" applyFont="1" applyFill="1" applyBorder="1" applyAlignment="1">
      <alignment vertical="top"/>
    </xf>
    <xf numFmtId="0" fontId="29" fillId="0" borderId="0" xfId="1" applyFont="1" applyFill="1" applyAlignment="1">
      <alignment horizontal="left"/>
    </xf>
    <xf numFmtId="0" fontId="30" fillId="0" borderId="0" xfId="0" applyFont="1" applyAlignment="1"/>
    <xf numFmtId="0" fontId="29" fillId="0" borderId="0" xfId="1" applyFont="1" applyFill="1" applyAlignment="1"/>
    <xf numFmtId="0" fontId="0" fillId="0" borderId="0" xfId="0"/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5" fillId="0" borderId="1" xfId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8"/>
  <sheetViews>
    <sheetView tabSelected="1" zoomScale="85" zoomScaleNormal="85" zoomScaleSheetLayoutView="100" workbookViewId="0">
      <selection activeCell="C4" sqref="C4:I4"/>
    </sheetView>
  </sheetViews>
  <sheetFormatPr defaultColWidth="9.140625" defaultRowHeight="12.75"/>
  <cols>
    <col min="1" max="1" width="18" style="1" customWidth="1"/>
    <col min="2" max="2" width="74.28515625" style="1" customWidth="1"/>
    <col min="3" max="3" width="12.42578125" style="12" customWidth="1"/>
    <col min="4" max="4" width="12.140625" style="12" customWidth="1"/>
    <col min="5" max="5" width="11" style="65" hidden="1" customWidth="1"/>
    <col min="6" max="6" width="11.7109375" style="12" customWidth="1"/>
    <col min="7" max="7" width="11.7109375" style="65" hidden="1" customWidth="1"/>
    <col min="8" max="8" width="12.7109375" style="12" customWidth="1"/>
    <col min="9" max="9" width="10.5703125" style="1" hidden="1" customWidth="1"/>
    <col min="10" max="10" width="9.140625" style="1"/>
    <col min="11" max="11" width="9.7109375" style="1" bestFit="1" customWidth="1"/>
    <col min="12" max="16384" width="9.140625" style="1"/>
  </cols>
  <sheetData>
    <row r="1" spans="1:9" ht="15.75">
      <c r="C1" s="81" t="s">
        <v>0</v>
      </c>
      <c r="D1" s="82"/>
      <c r="E1" s="82"/>
      <c r="F1" s="82"/>
      <c r="G1" s="82"/>
      <c r="H1" s="82"/>
      <c r="I1" s="82"/>
    </row>
    <row r="2" spans="1:9" ht="15.75">
      <c r="C2" s="81" t="s">
        <v>1</v>
      </c>
      <c r="D2" s="82"/>
      <c r="E2" s="82"/>
      <c r="F2" s="82"/>
      <c r="G2" s="82"/>
      <c r="H2" s="82"/>
      <c r="I2" s="82"/>
    </row>
    <row r="3" spans="1:9" ht="15.75">
      <c r="C3" s="81" t="s">
        <v>2</v>
      </c>
      <c r="D3" s="82"/>
      <c r="E3" s="82"/>
      <c r="F3" s="82"/>
      <c r="G3" s="82"/>
      <c r="H3" s="82"/>
      <c r="I3" s="82"/>
    </row>
    <row r="4" spans="1:9" ht="24.75" customHeight="1">
      <c r="C4" s="83" t="s">
        <v>758</v>
      </c>
      <c r="D4" s="84"/>
      <c r="E4" s="84"/>
      <c r="F4" s="84"/>
      <c r="G4" s="84"/>
      <c r="H4" s="84"/>
      <c r="I4" s="84"/>
    </row>
    <row r="5" spans="1:9" ht="7.15" customHeight="1">
      <c r="C5" s="2"/>
      <c r="D5" s="3"/>
      <c r="E5" s="3"/>
      <c r="F5" s="3"/>
      <c r="G5" s="3"/>
      <c r="H5" s="3"/>
      <c r="I5" s="3"/>
    </row>
    <row r="6" spans="1:9" ht="15.75" customHeight="1">
      <c r="A6" s="4"/>
      <c r="B6" s="4"/>
      <c r="C6" s="85" t="s">
        <v>3</v>
      </c>
      <c r="D6" s="86"/>
      <c r="E6" s="86"/>
      <c r="F6" s="86"/>
      <c r="G6" s="86"/>
      <c r="H6" s="86"/>
      <c r="I6" s="86"/>
    </row>
    <row r="7" spans="1:9" ht="6.6" customHeight="1">
      <c r="A7" s="4"/>
      <c r="B7" s="4"/>
      <c r="C7" s="70"/>
      <c r="D7" s="71"/>
      <c r="E7" s="71"/>
      <c r="F7" s="71"/>
      <c r="G7" s="71"/>
      <c r="H7" s="71"/>
      <c r="I7" s="71"/>
    </row>
    <row r="8" spans="1:9" s="5" customFormat="1" ht="37.15" customHeight="1">
      <c r="A8" s="91" t="s">
        <v>757</v>
      </c>
      <c r="B8" s="91"/>
      <c r="C8" s="91"/>
      <c r="D8" s="91"/>
      <c r="E8" s="91"/>
      <c r="F8" s="91"/>
      <c r="G8" s="91"/>
      <c r="H8" s="91"/>
      <c r="I8" s="91"/>
    </row>
    <row r="9" spans="1:9" ht="12.75" customHeight="1">
      <c r="A9" s="6"/>
      <c r="B9" s="6"/>
      <c r="C9" s="7"/>
      <c r="D9" s="87" t="s">
        <v>428</v>
      </c>
      <c r="E9" s="88"/>
      <c r="F9" s="88"/>
      <c r="G9" s="88"/>
      <c r="H9" s="88"/>
      <c r="I9" s="88"/>
    </row>
    <row r="10" spans="1:9" ht="12.75" customHeight="1">
      <c r="A10" s="89" t="s">
        <v>4</v>
      </c>
      <c r="B10" s="89" t="s">
        <v>720</v>
      </c>
      <c r="C10" s="90" t="s">
        <v>721</v>
      </c>
      <c r="D10" s="90"/>
      <c r="E10" s="90"/>
      <c r="F10" s="90"/>
      <c r="G10" s="90"/>
      <c r="H10" s="90"/>
      <c r="I10" s="8"/>
    </row>
    <row r="11" spans="1:9" s="12" customFormat="1" ht="34.15" customHeight="1">
      <c r="A11" s="89"/>
      <c r="B11" s="89"/>
      <c r="C11" s="9" t="s">
        <v>5</v>
      </c>
      <c r="D11" s="9" t="s">
        <v>6</v>
      </c>
      <c r="E11" s="10"/>
      <c r="F11" s="9" t="s">
        <v>7</v>
      </c>
      <c r="G11" s="10" t="s">
        <v>8</v>
      </c>
      <c r="H11" s="9" t="s">
        <v>429</v>
      </c>
      <c r="I11" s="11"/>
    </row>
    <row r="12" spans="1:9" s="13" customFormat="1" ht="11.25">
      <c r="A12" s="75">
        <v>1</v>
      </c>
      <c r="B12" s="75">
        <v>2</v>
      </c>
      <c r="C12" s="75">
        <v>3</v>
      </c>
      <c r="D12" s="75">
        <v>4</v>
      </c>
      <c r="E12" s="77"/>
      <c r="F12" s="75">
        <v>5</v>
      </c>
      <c r="G12" s="77"/>
      <c r="H12" s="75">
        <v>6</v>
      </c>
    </row>
    <row r="13" spans="1:9" s="17" customFormat="1">
      <c r="A13" s="14" t="s">
        <v>9</v>
      </c>
      <c r="B13" s="15" t="s">
        <v>10</v>
      </c>
      <c r="C13" s="16">
        <f>C14+C45+C65+C98+C115+C129+C158+C180+C199+C202+C294+C169+C39</f>
        <v>562343</v>
      </c>
      <c r="D13" s="16">
        <f>D14+D45+D65+D98+D115+D129+D158+D180+D199+D202+D294+D169+D39</f>
        <v>567639</v>
      </c>
      <c r="E13" s="66">
        <f>D13-C13</f>
        <v>5296</v>
      </c>
      <c r="F13" s="16">
        <f>F14+F45+F65+F98+F115+F129+F158+F180+F199+F202+F294+F169+F39</f>
        <v>577817.50000000012</v>
      </c>
      <c r="G13" s="66">
        <f>F13-D13</f>
        <v>10178.500000000116</v>
      </c>
      <c r="H13" s="16">
        <f>F13/D13*100</f>
        <v>101.79312908380152</v>
      </c>
      <c r="I13" s="16" t="e">
        <f>I14+I45+I65+I98+I115+I129+I158+I180+I199+I202+I294+I169+I39</f>
        <v>#REF!</v>
      </c>
    </row>
    <row r="14" spans="1:9" s="17" customFormat="1">
      <c r="A14" s="18" t="s">
        <v>11</v>
      </c>
      <c r="B14" s="19" t="s">
        <v>12</v>
      </c>
      <c r="C14" s="16">
        <f>C15</f>
        <v>350009</v>
      </c>
      <c r="D14" s="16">
        <f>D15</f>
        <v>359975</v>
      </c>
      <c r="E14" s="66">
        <f t="shared" ref="E14:E78" si="0">D14-C14</f>
        <v>9966</v>
      </c>
      <c r="F14" s="16">
        <f>F15</f>
        <v>362824.60000000003</v>
      </c>
      <c r="G14" s="66">
        <f t="shared" ref="G14:G78" si="1">F14-D14</f>
        <v>2849.6000000000349</v>
      </c>
      <c r="H14" s="16">
        <f t="shared" ref="H14:H74" si="2">F14/D14*100</f>
        <v>100.79161052850894</v>
      </c>
      <c r="I14" s="16" t="e">
        <f>I15</f>
        <v>#REF!</v>
      </c>
    </row>
    <row r="15" spans="1:9" s="20" customFormat="1">
      <c r="A15" s="14" t="s">
        <v>13</v>
      </c>
      <c r="B15" s="15" t="s">
        <v>14</v>
      </c>
      <c r="C15" s="16">
        <f>C16+C21+C27+C32</f>
        <v>350009</v>
      </c>
      <c r="D15" s="16">
        <f>D16+D21+D27+D32+D35</f>
        <v>359975</v>
      </c>
      <c r="E15" s="66">
        <f t="shared" si="0"/>
        <v>9966</v>
      </c>
      <c r="F15" s="16">
        <f>F16+F21+F27+F32+F35</f>
        <v>362824.60000000003</v>
      </c>
      <c r="G15" s="66">
        <f t="shared" si="1"/>
        <v>2849.6000000000349</v>
      </c>
      <c r="H15" s="16">
        <f t="shared" si="2"/>
        <v>100.79161052850894</v>
      </c>
      <c r="I15" s="16" t="e">
        <f>I17+#REF!+I33+I28</f>
        <v>#REF!</v>
      </c>
    </row>
    <row r="16" spans="1:9" s="20" customFormat="1" ht="51">
      <c r="A16" s="21" t="s">
        <v>15</v>
      </c>
      <c r="B16" s="22" t="s">
        <v>16</v>
      </c>
      <c r="C16" s="23">
        <f>SUM(C17:C20)</f>
        <v>346000</v>
      </c>
      <c r="D16" s="23">
        <f>SUM(D17:D20)</f>
        <v>346000</v>
      </c>
      <c r="E16" s="23">
        <f t="shared" ref="E16:F16" si="3">SUM(E17:E20)</f>
        <v>0</v>
      </c>
      <c r="F16" s="23">
        <f t="shared" si="3"/>
        <v>352073</v>
      </c>
      <c r="G16" s="66">
        <f t="shared" si="1"/>
        <v>6073</v>
      </c>
      <c r="H16" s="23">
        <f t="shared" si="2"/>
        <v>101.75520231213872</v>
      </c>
      <c r="I16" s="16"/>
    </row>
    <row r="17" spans="1:9" ht="63.75">
      <c r="A17" s="24" t="s">
        <v>17</v>
      </c>
      <c r="B17" s="25" t="s">
        <v>18</v>
      </c>
      <c r="C17" s="26">
        <v>346000</v>
      </c>
      <c r="D17" s="26">
        <v>346000</v>
      </c>
      <c r="E17" s="66">
        <f t="shared" si="0"/>
        <v>0</v>
      </c>
      <c r="F17" s="26">
        <v>351372</v>
      </c>
      <c r="G17" s="66">
        <f t="shared" si="1"/>
        <v>5372</v>
      </c>
      <c r="H17" s="26">
        <f t="shared" si="2"/>
        <v>101.55260115606937</v>
      </c>
      <c r="I17" s="26"/>
    </row>
    <row r="18" spans="1:9" ht="51">
      <c r="A18" s="24" t="s">
        <v>19</v>
      </c>
      <c r="B18" s="25" t="s">
        <v>20</v>
      </c>
      <c r="C18" s="26"/>
      <c r="D18" s="26"/>
      <c r="E18" s="66">
        <f t="shared" si="0"/>
        <v>0</v>
      </c>
      <c r="F18" s="26">
        <v>626.4</v>
      </c>
      <c r="G18" s="66">
        <f t="shared" si="1"/>
        <v>626.4</v>
      </c>
      <c r="H18" s="26"/>
      <c r="I18" s="26"/>
    </row>
    <row r="19" spans="1:9" ht="63.75">
      <c r="A19" s="24" t="s">
        <v>21</v>
      </c>
      <c r="B19" s="25" t="s">
        <v>22</v>
      </c>
      <c r="C19" s="26"/>
      <c r="D19" s="26"/>
      <c r="E19" s="66">
        <f t="shared" si="0"/>
        <v>0</v>
      </c>
      <c r="F19" s="26">
        <v>141.6</v>
      </c>
      <c r="G19" s="66">
        <f t="shared" si="1"/>
        <v>141.6</v>
      </c>
      <c r="H19" s="26"/>
      <c r="I19" s="26"/>
    </row>
    <row r="20" spans="1:9" ht="51">
      <c r="A20" s="24" t="s">
        <v>23</v>
      </c>
      <c r="B20" s="25" t="s">
        <v>24</v>
      </c>
      <c r="C20" s="26"/>
      <c r="D20" s="26"/>
      <c r="E20" s="66">
        <f t="shared" si="0"/>
        <v>0</v>
      </c>
      <c r="F20" s="26">
        <v>-67</v>
      </c>
      <c r="G20" s="66">
        <f t="shared" si="1"/>
        <v>-67</v>
      </c>
      <c r="H20" s="26"/>
      <c r="I20" s="26"/>
    </row>
    <row r="21" spans="1:9" ht="68.45" customHeight="1">
      <c r="A21" s="21" t="s">
        <v>25</v>
      </c>
      <c r="B21" s="22" t="s">
        <v>26</v>
      </c>
      <c r="C21" s="23">
        <f>SUM(C22:C25)</f>
        <v>269</v>
      </c>
      <c r="D21" s="23">
        <f>SUM(D22:D25)</f>
        <v>269</v>
      </c>
      <c r="E21" s="66">
        <f t="shared" si="0"/>
        <v>0</v>
      </c>
      <c r="F21" s="23">
        <f>SUM(F22:F25)</f>
        <v>532.40000000000009</v>
      </c>
      <c r="G21" s="66">
        <f t="shared" si="1"/>
        <v>263.40000000000009</v>
      </c>
      <c r="H21" s="23">
        <f t="shared" si="2"/>
        <v>197.91821561338296</v>
      </c>
      <c r="I21" s="26"/>
    </row>
    <row r="22" spans="1:9" ht="82.9" customHeight="1">
      <c r="A22" s="24" t="s">
        <v>27</v>
      </c>
      <c r="B22" s="25" t="s">
        <v>28</v>
      </c>
      <c r="C22" s="26">
        <v>269</v>
      </c>
      <c r="D22" s="26">
        <v>269</v>
      </c>
      <c r="E22" s="66">
        <f t="shared" si="0"/>
        <v>0</v>
      </c>
      <c r="F22" s="26">
        <v>525.20000000000005</v>
      </c>
      <c r="G22" s="66">
        <f t="shared" si="1"/>
        <v>256.20000000000005</v>
      </c>
      <c r="H22" s="26">
        <f t="shared" si="2"/>
        <v>195.24163568773236</v>
      </c>
      <c r="I22" s="26"/>
    </row>
    <row r="23" spans="1:9" ht="80.45" customHeight="1">
      <c r="A23" s="24" t="s">
        <v>29</v>
      </c>
      <c r="B23" s="25" t="s">
        <v>30</v>
      </c>
      <c r="C23" s="26"/>
      <c r="D23" s="26"/>
      <c r="E23" s="66">
        <f t="shared" si="0"/>
        <v>0</v>
      </c>
      <c r="F23" s="26">
        <v>3.6</v>
      </c>
      <c r="G23" s="66">
        <f t="shared" si="1"/>
        <v>3.6</v>
      </c>
      <c r="H23" s="26"/>
      <c r="I23" s="26"/>
    </row>
    <row r="24" spans="1:9" ht="73.150000000000006" hidden="1" customHeight="1">
      <c r="A24" s="24" t="s">
        <v>31</v>
      </c>
      <c r="B24" s="25" t="s">
        <v>32</v>
      </c>
      <c r="C24" s="26"/>
      <c r="D24" s="26"/>
      <c r="E24" s="66">
        <f t="shared" si="0"/>
        <v>0</v>
      </c>
      <c r="F24" s="26"/>
      <c r="G24" s="66">
        <f t="shared" si="1"/>
        <v>0</v>
      </c>
      <c r="H24" s="26" t="e">
        <f t="shared" si="2"/>
        <v>#DIV/0!</v>
      </c>
      <c r="I24" s="26"/>
    </row>
    <row r="25" spans="1:9" ht="82.9" customHeight="1">
      <c r="A25" s="24" t="s">
        <v>33</v>
      </c>
      <c r="B25" s="25" t="s">
        <v>34</v>
      </c>
      <c r="C25" s="26"/>
      <c r="D25" s="26"/>
      <c r="E25" s="66">
        <f t="shared" si="0"/>
        <v>0</v>
      </c>
      <c r="F25" s="26">
        <v>3.6</v>
      </c>
      <c r="G25" s="66">
        <f t="shared" si="1"/>
        <v>3.6</v>
      </c>
      <c r="H25" s="26"/>
      <c r="I25" s="26"/>
    </row>
    <row r="26" spans="1:9" ht="75.75" hidden="1" customHeight="1">
      <c r="A26" s="24" t="s">
        <v>35</v>
      </c>
      <c r="B26" s="25" t="s">
        <v>36</v>
      </c>
      <c r="C26" s="26"/>
      <c r="D26" s="26"/>
      <c r="E26" s="66">
        <f t="shared" si="0"/>
        <v>0</v>
      </c>
      <c r="F26" s="26"/>
      <c r="G26" s="66">
        <f t="shared" si="1"/>
        <v>0</v>
      </c>
      <c r="H26" s="26" t="e">
        <f t="shared" si="2"/>
        <v>#DIV/0!</v>
      </c>
      <c r="I26" s="26"/>
    </row>
    <row r="27" spans="1:9" ht="31.9" customHeight="1">
      <c r="A27" s="21" t="s">
        <v>37</v>
      </c>
      <c r="B27" s="22" t="s">
        <v>38</v>
      </c>
      <c r="C27" s="23">
        <f>SUM(C28:C31)</f>
        <v>1750</v>
      </c>
      <c r="D27" s="23">
        <f>SUM(D28:D31)</f>
        <v>1750</v>
      </c>
      <c r="E27" s="66">
        <f t="shared" si="0"/>
        <v>0</v>
      </c>
      <c r="F27" s="23">
        <f>SUM(F28:F31)</f>
        <v>-246.59999999999997</v>
      </c>
      <c r="G27" s="66">
        <f t="shared" si="1"/>
        <v>-1996.6</v>
      </c>
      <c r="H27" s="23">
        <f t="shared" si="2"/>
        <v>-14.091428571428569</v>
      </c>
      <c r="I27" s="26"/>
    </row>
    <row r="28" spans="1:9" ht="55.15" customHeight="1">
      <c r="A28" s="24" t="s">
        <v>39</v>
      </c>
      <c r="B28" s="25" t="s">
        <v>40</v>
      </c>
      <c r="C28" s="26">
        <v>1750</v>
      </c>
      <c r="D28" s="26">
        <v>1750</v>
      </c>
      <c r="E28" s="66">
        <f t="shared" si="0"/>
        <v>0</v>
      </c>
      <c r="F28" s="26">
        <v>-275</v>
      </c>
      <c r="G28" s="66">
        <f t="shared" si="1"/>
        <v>-2025</v>
      </c>
      <c r="H28" s="26">
        <f t="shared" si="2"/>
        <v>-15.714285714285714</v>
      </c>
      <c r="I28" s="26"/>
    </row>
    <row r="29" spans="1:9" ht="38.25">
      <c r="A29" s="24" t="s">
        <v>41</v>
      </c>
      <c r="B29" s="25" t="s">
        <v>42</v>
      </c>
      <c r="C29" s="26"/>
      <c r="D29" s="26"/>
      <c r="E29" s="66">
        <f t="shared" si="0"/>
        <v>0</v>
      </c>
      <c r="F29" s="26">
        <v>15.6</v>
      </c>
      <c r="G29" s="66">
        <f t="shared" si="1"/>
        <v>15.6</v>
      </c>
      <c r="H29" s="26"/>
      <c r="I29" s="26"/>
    </row>
    <row r="30" spans="1:9" ht="43.9" customHeight="1">
      <c r="A30" s="24" t="s">
        <v>43</v>
      </c>
      <c r="B30" s="25" t="s">
        <v>44</v>
      </c>
      <c r="C30" s="26"/>
      <c r="D30" s="26"/>
      <c r="E30" s="66">
        <f t="shared" si="0"/>
        <v>0</v>
      </c>
      <c r="F30" s="26">
        <v>12.8</v>
      </c>
      <c r="G30" s="66">
        <f t="shared" si="1"/>
        <v>12.8</v>
      </c>
      <c r="H30" s="26"/>
      <c r="I30" s="26"/>
    </row>
    <row r="31" spans="1:9" ht="38.25" hidden="1">
      <c r="A31" s="24" t="s">
        <v>45</v>
      </c>
      <c r="B31" s="25" t="s">
        <v>46</v>
      </c>
      <c r="C31" s="26"/>
      <c r="D31" s="26"/>
      <c r="E31" s="66">
        <f t="shared" si="0"/>
        <v>0</v>
      </c>
      <c r="F31" s="26">
        <v>0</v>
      </c>
      <c r="G31" s="66">
        <f t="shared" si="1"/>
        <v>0</v>
      </c>
      <c r="H31" s="26" t="e">
        <f t="shared" si="2"/>
        <v>#DIV/0!</v>
      </c>
      <c r="I31" s="26"/>
    </row>
    <row r="32" spans="1:9" s="28" customFormat="1" ht="57" customHeight="1">
      <c r="A32" s="21" t="s">
        <v>47</v>
      </c>
      <c r="B32" s="22" t="s">
        <v>48</v>
      </c>
      <c r="C32" s="23">
        <f>C33</f>
        <v>1990</v>
      </c>
      <c r="D32" s="23">
        <f>D33</f>
        <v>1990</v>
      </c>
      <c r="E32" s="66">
        <f t="shared" si="0"/>
        <v>0</v>
      </c>
      <c r="F32" s="23">
        <f>F33+F34</f>
        <v>499.79999999999995</v>
      </c>
      <c r="G32" s="66">
        <f t="shared" si="1"/>
        <v>-1490.2</v>
      </c>
      <c r="H32" s="23">
        <f t="shared" si="2"/>
        <v>25.115577889447234</v>
      </c>
      <c r="I32" s="27"/>
    </row>
    <row r="33" spans="1:9" s="32" customFormat="1" ht="70.900000000000006" customHeight="1">
      <c r="A33" s="29" t="s">
        <v>49</v>
      </c>
      <c r="B33" s="30" t="s">
        <v>50</v>
      </c>
      <c r="C33" s="31">
        <v>1990</v>
      </c>
      <c r="D33" s="31">
        <v>1990</v>
      </c>
      <c r="E33" s="66">
        <f t="shared" si="0"/>
        <v>0</v>
      </c>
      <c r="F33" s="31">
        <v>501.9</v>
      </c>
      <c r="G33" s="66">
        <f t="shared" si="1"/>
        <v>-1488.1</v>
      </c>
      <c r="H33" s="31">
        <f t="shared" si="2"/>
        <v>25.221105527638187</v>
      </c>
      <c r="I33" s="26"/>
    </row>
    <row r="34" spans="1:9" s="32" customFormat="1" ht="55.15" customHeight="1">
      <c r="A34" s="29" t="s">
        <v>550</v>
      </c>
      <c r="B34" s="30" t="s">
        <v>549</v>
      </c>
      <c r="C34" s="31">
        <v>0</v>
      </c>
      <c r="D34" s="31">
        <v>0</v>
      </c>
      <c r="E34" s="66">
        <f t="shared" si="0"/>
        <v>0</v>
      </c>
      <c r="F34" s="31">
        <v>-2.1</v>
      </c>
      <c r="G34" s="66">
        <f t="shared" si="1"/>
        <v>-2.1</v>
      </c>
      <c r="H34" s="31"/>
      <c r="I34" s="26"/>
    </row>
    <row r="35" spans="1:9" s="32" customFormat="1" ht="63.75">
      <c r="A35" s="21" t="s">
        <v>725</v>
      </c>
      <c r="B35" s="22" t="s">
        <v>722</v>
      </c>
      <c r="C35" s="23">
        <v>0</v>
      </c>
      <c r="D35" s="23">
        <f>D36</f>
        <v>9966</v>
      </c>
      <c r="E35" s="66">
        <f t="shared" si="0"/>
        <v>9966</v>
      </c>
      <c r="F35" s="23">
        <f>F36+F37+F38</f>
        <v>9966</v>
      </c>
      <c r="G35" s="66">
        <f t="shared" si="1"/>
        <v>0</v>
      </c>
      <c r="H35" s="23">
        <f t="shared" si="2"/>
        <v>100</v>
      </c>
      <c r="I35" s="26"/>
    </row>
    <row r="36" spans="1:9" s="32" customFormat="1" ht="57" customHeight="1">
      <c r="A36" s="29" t="s">
        <v>723</v>
      </c>
      <c r="B36" s="30" t="s">
        <v>724</v>
      </c>
      <c r="C36" s="31">
        <v>0</v>
      </c>
      <c r="D36" s="31">
        <v>9966</v>
      </c>
      <c r="E36" s="66">
        <f t="shared" si="0"/>
        <v>9966</v>
      </c>
      <c r="F36" s="31">
        <v>9966</v>
      </c>
      <c r="G36" s="66">
        <f t="shared" si="1"/>
        <v>0</v>
      </c>
      <c r="H36" s="31">
        <f t="shared" si="2"/>
        <v>100</v>
      </c>
      <c r="I36" s="26"/>
    </row>
    <row r="37" spans="1:9" s="32" customFormat="1" ht="38.25" hidden="1">
      <c r="A37" s="29" t="s">
        <v>434</v>
      </c>
      <c r="B37" s="30" t="s">
        <v>433</v>
      </c>
      <c r="C37" s="31"/>
      <c r="D37" s="31"/>
      <c r="E37" s="66">
        <f t="shared" si="0"/>
        <v>0</v>
      </c>
      <c r="F37" s="31"/>
      <c r="G37" s="66">
        <f t="shared" si="1"/>
        <v>0</v>
      </c>
      <c r="H37" s="31" t="e">
        <f t="shared" si="2"/>
        <v>#DIV/0!</v>
      </c>
      <c r="I37" s="26"/>
    </row>
    <row r="38" spans="1:9" s="32" customFormat="1" ht="57" hidden="1" customHeight="1">
      <c r="A38" s="29" t="s">
        <v>432</v>
      </c>
      <c r="B38" s="30" t="s">
        <v>431</v>
      </c>
      <c r="C38" s="31"/>
      <c r="D38" s="31"/>
      <c r="E38" s="66">
        <f t="shared" si="0"/>
        <v>0</v>
      </c>
      <c r="F38" s="31"/>
      <c r="G38" s="66">
        <f t="shared" si="1"/>
        <v>0</v>
      </c>
      <c r="H38" s="31" t="e">
        <f t="shared" si="2"/>
        <v>#DIV/0!</v>
      </c>
      <c r="I38" s="26"/>
    </row>
    <row r="39" spans="1:9" s="35" customFormat="1" ht="25.5">
      <c r="A39" s="33" t="s">
        <v>51</v>
      </c>
      <c r="B39" s="34" t="s">
        <v>52</v>
      </c>
      <c r="C39" s="16">
        <f t="shared" ref="C39:I39" si="4">C40</f>
        <v>5370.9</v>
      </c>
      <c r="D39" s="16">
        <f t="shared" si="4"/>
        <v>5370.9</v>
      </c>
      <c r="E39" s="66">
        <f t="shared" si="0"/>
        <v>0</v>
      </c>
      <c r="F39" s="16">
        <f t="shared" si="4"/>
        <v>4885</v>
      </c>
      <c r="G39" s="66">
        <f t="shared" si="1"/>
        <v>-485.89999999999964</v>
      </c>
      <c r="H39" s="16">
        <f t="shared" si="2"/>
        <v>90.95309910815692</v>
      </c>
      <c r="I39" s="16">
        <f t="shared" si="4"/>
        <v>0</v>
      </c>
    </row>
    <row r="40" spans="1:9" s="35" customFormat="1" ht="25.5">
      <c r="A40" s="33" t="s">
        <v>53</v>
      </c>
      <c r="B40" s="36" t="s">
        <v>54</v>
      </c>
      <c r="C40" s="16">
        <f>C41+C42+C43+C44</f>
        <v>5370.9</v>
      </c>
      <c r="D40" s="16">
        <f>D41+D42+D43+D44</f>
        <v>5370.9</v>
      </c>
      <c r="E40" s="66">
        <f t="shared" si="0"/>
        <v>0</v>
      </c>
      <c r="F40" s="16">
        <f>F41+F42+F43+F44</f>
        <v>4885</v>
      </c>
      <c r="G40" s="66">
        <f t="shared" si="1"/>
        <v>-485.89999999999964</v>
      </c>
      <c r="H40" s="16">
        <f t="shared" si="2"/>
        <v>90.95309910815692</v>
      </c>
      <c r="I40" s="16">
        <f>I41+I42+I43+I44</f>
        <v>0</v>
      </c>
    </row>
    <row r="41" spans="1:9" ht="44.45" customHeight="1">
      <c r="A41" s="37" t="s">
        <v>55</v>
      </c>
      <c r="B41" s="38" t="s">
        <v>56</v>
      </c>
      <c r="C41" s="26">
        <v>2466.1</v>
      </c>
      <c r="D41" s="26">
        <v>2466.1</v>
      </c>
      <c r="E41" s="66">
        <f t="shared" si="0"/>
        <v>0</v>
      </c>
      <c r="F41" s="26">
        <v>2192.3000000000002</v>
      </c>
      <c r="G41" s="66">
        <f t="shared" si="1"/>
        <v>-273.79999999999973</v>
      </c>
      <c r="H41" s="26">
        <f t="shared" si="2"/>
        <v>88.897449414054591</v>
      </c>
      <c r="I41" s="26"/>
    </row>
    <row r="42" spans="1:9" ht="53.45" customHeight="1">
      <c r="A42" s="37" t="s">
        <v>57</v>
      </c>
      <c r="B42" s="38" t="s">
        <v>58</v>
      </c>
      <c r="C42" s="26">
        <v>14</v>
      </c>
      <c r="D42" s="26">
        <v>14</v>
      </c>
      <c r="E42" s="66">
        <f t="shared" si="0"/>
        <v>0</v>
      </c>
      <c r="F42" s="26">
        <v>15.4</v>
      </c>
      <c r="G42" s="66">
        <f t="shared" si="1"/>
        <v>1.4000000000000004</v>
      </c>
      <c r="H42" s="26">
        <f t="shared" si="2"/>
        <v>110.00000000000001</v>
      </c>
      <c r="I42" s="26"/>
    </row>
    <row r="43" spans="1:9" ht="42" customHeight="1">
      <c r="A43" s="37" t="s">
        <v>59</v>
      </c>
      <c r="B43" s="38" t="s">
        <v>60</v>
      </c>
      <c r="C43" s="26">
        <v>3242.7</v>
      </c>
      <c r="D43" s="26">
        <v>3242.7</v>
      </c>
      <c r="E43" s="66">
        <f t="shared" si="0"/>
        <v>0</v>
      </c>
      <c r="F43" s="26">
        <v>3068.8</v>
      </c>
      <c r="G43" s="66">
        <f t="shared" si="1"/>
        <v>-173.89999999999964</v>
      </c>
      <c r="H43" s="26">
        <f t="shared" si="2"/>
        <v>94.637185061831204</v>
      </c>
      <c r="I43" s="26"/>
    </row>
    <row r="44" spans="1:9" ht="43.15" customHeight="1">
      <c r="A44" s="37" t="s">
        <v>61</v>
      </c>
      <c r="B44" s="38" t="s">
        <v>62</v>
      </c>
      <c r="C44" s="26">
        <v>-351.9</v>
      </c>
      <c r="D44" s="26">
        <v>-351.9</v>
      </c>
      <c r="E44" s="66">
        <f t="shared" si="0"/>
        <v>0</v>
      </c>
      <c r="F44" s="26">
        <v>-391.5</v>
      </c>
      <c r="G44" s="66">
        <f t="shared" si="1"/>
        <v>-39.600000000000023</v>
      </c>
      <c r="H44" s="26">
        <f t="shared" si="2"/>
        <v>111.2531969309463</v>
      </c>
      <c r="I44" s="26"/>
    </row>
    <row r="45" spans="1:9">
      <c r="A45" s="14" t="s">
        <v>63</v>
      </c>
      <c r="B45" s="19" t="s">
        <v>64</v>
      </c>
      <c r="C45" s="16">
        <f>C46+C57+C61</f>
        <v>6814</v>
      </c>
      <c r="D45" s="16">
        <f>D46+D57+D61</f>
        <v>6814</v>
      </c>
      <c r="E45" s="66">
        <f t="shared" si="0"/>
        <v>0</v>
      </c>
      <c r="F45" s="16">
        <f>F46+F57+F61</f>
        <v>4877.2</v>
      </c>
      <c r="G45" s="66">
        <f t="shared" si="1"/>
        <v>-1936.8000000000002</v>
      </c>
      <c r="H45" s="16">
        <f t="shared" si="2"/>
        <v>71.576166715585558</v>
      </c>
      <c r="I45" s="16">
        <f>I46+I57+I61</f>
        <v>0</v>
      </c>
    </row>
    <row r="46" spans="1:9" s="35" customFormat="1">
      <c r="A46" s="14" t="s">
        <v>65</v>
      </c>
      <c r="B46" s="15" t="s">
        <v>66</v>
      </c>
      <c r="C46" s="16">
        <f>C47+C53</f>
        <v>200</v>
      </c>
      <c r="D46" s="16">
        <f>D47+D53</f>
        <v>200</v>
      </c>
      <c r="E46" s="66">
        <f t="shared" si="0"/>
        <v>0</v>
      </c>
      <c r="F46" s="16">
        <f>F47+F53</f>
        <v>-227</v>
      </c>
      <c r="G46" s="66">
        <f t="shared" si="1"/>
        <v>-427</v>
      </c>
      <c r="H46" s="16">
        <f t="shared" si="2"/>
        <v>-113.5</v>
      </c>
      <c r="I46" s="16">
        <f>I48+I54</f>
        <v>0</v>
      </c>
    </row>
    <row r="47" spans="1:9" s="28" customFormat="1" ht="18.600000000000001" customHeight="1">
      <c r="A47" s="39" t="s">
        <v>67</v>
      </c>
      <c r="B47" s="40" t="s">
        <v>68</v>
      </c>
      <c r="C47" s="27">
        <f>SUM(C48:C52)</f>
        <v>200</v>
      </c>
      <c r="D47" s="27">
        <f>SUM(D48:D52)</f>
        <v>200</v>
      </c>
      <c r="E47" s="66">
        <f t="shared" si="0"/>
        <v>0</v>
      </c>
      <c r="F47" s="27">
        <f>SUM(F48:F52)</f>
        <v>-228</v>
      </c>
      <c r="G47" s="66">
        <f t="shared" si="1"/>
        <v>-428</v>
      </c>
      <c r="H47" s="27">
        <f t="shared" si="2"/>
        <v>-113.99999999999999</v>
      </c>
      <c r="I47" s="27"/>
    </row>
    <row r="48" spans="1:9" ht="38.25">
      <c r="A48" s="24" t="s">
        <v>69</v>
      </c>
      <c r="B48" s="38" t="s">
        <v>70</v>
      </c>
      <c r="C48" s="31">
        <v>200</v>
      </c>
      <c r="D48" s="31">
        <v>200</v>
      </c>
      <c r="E48" s="66">
        <f t="shared" si="0"/>
        <v>0</v>
      </c>
      <c r="F48" s="31">
        <v>-243.4</v>
      </c>
      <c r="G48" s="66">
        <f t="shared" si="1"/>
        <v>-443.4</v>
      </c>
      <c r="H48" s="31">
        <f t="shared" si="2"/>
        <v>-121.7</v>
      </c>
      <c r="I48" s="31"/>
    </row>
    <row r="49" spans="1:9" ht="25.5">
      <c r="A49" s="24" t="s">
        <v>71</v>
      </c>
      <c r="B49" s="38" t="s">
        <v>72</v>
      </c>
      <c r="C49" s="31"/>
      <c r="D49" s="31"/>
      <c r="E49" s="66">
        <f t="shared" si="0"/>
        <v>0</v>
      </c>
      <c r="F49" s="31">
        <v>10</v>
      </c>
      <c r="G49" s="66">
        <f t="shared" si="1"/>
        <v>10</v>
      </c>
      <c r="H49" s="31"/>
      <c r="I49" s="31"/>
    </row>
    <row r="50" spans="1:9" ht="25.5">
      <c r="A50" s="24" t="s">
        <v>717</v>
      </c>
      <c r="B50" s="38" t="s">
        <v>716</v>
      </c>
      <c r="C50" s="31"/>
      <c r="D50" s="31"/>
      <c r="E50" s="66"/>
      <c r="F50" s="31">
        <v>0</v>
      </c>
      <c r="G50" s="66"/>
      <c r="H50" s="31"/>
      <c r="I50" s="31"/>
    </row>
    <row r="51" spans="1:9" ht="38.25">
      <c r="A51" s="24" t="s">
        <v>73</v>
      </c>
      <c r="B51" s="38" t="s">
        <v>74</v>
      </c>
      <c r="C51" s="31"/>
      <c r="D51" s="31"/>
      <c r="E51" s="66">
        <f t="shared" si="0"/>
        <v>0</v>
      </c>
      <c r="F51" s="31">
        <v>5.4</v>
      </c>
      <c r="G51" s="66">
        <f t="shared" si="1"/>
        <v>5.4</v>
      </c>
      <c r="H51" s="31"/>
      <c r="I51" s="31"/>
    </row>
    <row r="52" spans="1:9" ht="28.15" customHeight="1">
      <c r="A52" s="24" t="s">
        <v>75</v>
      </c>
      <c r="B52" s="38" t="s">
        <v>76</v>
      </c>
      <c r="C52" s="31"/>
      <c r="D52" s="31"/>
      <c r="E52" s="66">
        <f t="shared" si="0"/>
        <v>0</v>
      </c>
      <c r="F52" s="31">
        <v>0</v>
      </c>
      <c r="G52" s="66">
        <f t="shared" si="1"/>
        <v>0</v>
      </c>
      <c r="H52" s="31"/>
      <c r="I52" s="31"/>
    </row>
    <row r="53" spans="1:9" s="28" customFormat="1" ht="28.9" customHeight="1">
      <c r="A53" s="39" t="s">
        <v>77</v>
      </c>
      <c r="B53" s="41" t="s">
        <v>78</v>
      </c>
      <c r="C53" s="23">
        <f>SUM(C54:C56)</f>
        <v>0</v>
      </c>
      <c r="D53" s="23">
        <f>SUM(D54:D56)</f>
        <v>0</v>
      </c>
      <c r="E53" s="23">
        <f t="shared" ref="E53:F53" si="5">SUM(E54:E56)</f>
        <v>0</v>
      </c>
      <c r="F53" s="23">
        <f t="shared" si="5"/>
        <v>1</v>
      </c>
      <c r="G53" s="66">
        <f t="shared" si="1"/>
        <v>1</v>
      </c>
      <c r="H53" s="23"/>
      <c r="I53" s="23"/>
    </row>
    <row r="54" spans="1:9" ht="43.15" hidden="1" customHeight="1">
      <c r="A54" s="24" t="s">
        <v>79</v>
      </c>
      <c r="B54" s="38" t="s">
        <v>80</v>
      </c>
      <c r="C54" s="31">
        <v>0</v>
      </c>
      <c r="D54" s="31">
        <v>0</v>
      </c>
      <c r="E54" s="66">
        <f t="shared" si="0"/>
        <v>0</v>
      </c>
      <c r="F54" s="31"/>
      <c r="G54" s="66">
        <f t="shared" si="1"/>
        <v>0</v>
      </c>
      <c r="H54" s="31" t="e">
        <f t="shared" si="2"/>
        <v>#DIV/0!</v>
      </c>
      <c r="I54" s="31"/>
    </row>
    <row r="55" spans="1:9" ht="30.6" customHeight="1">
      <c r="A55" s="24" t="s">
        <v>81</v>
      </c>
      <c r="B55" s="38" t="s">
        <v>82</v>
      </c>
      <c r="C55" s="31">
        <v>0</v>
      </c>
      <c r="D55" s="31">
        <v>0</v>
      </c>
      <c r="E55" s="66">
        <f t="shared" si="0"/>
        <v>0</v>
      </c>
      <c r="F55" s="31">
        <v>1</v>
      </c>
      <c r="G55" s="66">
        <f t="shared" si="1"/>
        <v>1</v>
      </c>
      <c r="H55" s="31"/>
      <c r="I55" s="31"/>
    </row>
    <row r="56" spans="1:9" ht="43.9" hidden="1" customHeight="1">
      <c r="A56" s="24" t="s">
        <v>83</v>
      </c>
      <c r="B56" s="38" t="s">
        <v>84</v>
      </c>
      <c r="C56" s="31"/>
      <c r="D56" s="31"/>
      <c r="E56" s="66">
        <f t="shared" si="0"/>
        <v>0</v>
      </c>
      <c r="F56" s="31"/>
      <c r="G56" s="66">
        <f t="shared" si="1"/>
        <v>0</v>
      </c>
      <c r="H56" s="31" t="e">
        <f t="shared" si="2"/>
        <v>#DIV/0!</v>
      </c>
      <c r="I56" s="31"/>
    </row>
    <row r="57" spans="1:9" s="35" customFormat="1" ht="16.149999999999999" customHeight="1">
      <c r="A57" s="14" t="s">
        <v>85</v>
      </c>
      <c r="B57" s="15" t="s">
        <v>86</v>
      </c>
      <c r="C57" s="16">
        <f>C58+C59</f>
        <v>20</v>
      </c>
      <c r="D57" s="16">
        <f>D58+D59</f>
        <v>20</v>
      </c>
      <c r="E57" s="66">
        <f t="shared" si="0"/>
        <v>0</v>
      </c>
      <c r="F57" s="16">
        <f>SUM(F58:F60)</f>
        <v>3.8</v>
      </c>
      <c r="G57" s="66">
        <f t="shared" si="1"/>
        <v>-16.2</v>
      </c>
      <c r="H57" s="16">
        <f t="shared" si="2"/>
        <v>19</v>
      </c>
      <c r="I57" s="16">
        <f>I58+I59</f>
        <v>0</v>
      </c>
    </row>
    <row r="58" spans="1:9" s="32" customFormat="1" ht="29.45" customHeight="1">
      <c r="A58" s="24" t="s">
        <v>87</v>
      </c>
      <c r="B58" s="38" t="s">
        <v>88</v>
      </c>
      <c r="C58" s="26">
        <v>20</v>
      </c>
      <c r="D58" s="26">
        <v>20</v>
      </c>
      <c r="E58" s="66">
        <f t="shared" si="0"/>
        <v>0</v>
      </c>
      <c r="F58" s="26">
        <v>3.8</v>
      </c>
      <c r="G58" s="66">
        <f t="shared" si="1"/>
        <v>-16.2</v>
      </c>
      <c r="H58" s="26">
        <f t="shared" si="2"/>
        <v>19</v>
      </c>
      <c r="I58" s="26">
        <v>0</v>
      </c>
    </row>
    <row r="59" spans="1:9" hidden="1">
      <c r="A59" s="24" t="s">
        <v>89</v>
      </c>
      <c r="B59" s="38" t="s">
        <v>90</v>
      </c>
      <c r="C59" s="31"/>
      <c r="D59" s="31"/>
      <c r="E59" s="66">
        <f t="shared" si="0"/>
        <v>0</v>
      </c>
      <c r="F59" s="31"/>
      <c r="G59" s="66">
        <f t="shared" si="1"/>
        <v>0</v>
      </c>
      <c r="H59" s="31" t="e">
        <f t="shared" si="2"/>
        <v>#DIV/0!</v>
      </c>
      <c r="I59" s="27">
        <v>0</v>
      </c>
    </row>
    <row r="60" spans="1:9" ht="25.5" hidden="1">
      <c r="A60" s="24" t="s">
        <v>91</v>
      </c>
      <c r="B60" s="38" t="s">
        <v>92</v>
      </c>
      <c r="C60" s="27"/>
      <c r="D60" s="27"/>
      <c r="E60" s="66">
        <f t="shared" si="0"/>
        <v>0</v>
      </c>
      <c r="F60" s="31"/>
      <c r="G60" s="66">
        <f t="shared" si="1"/>
        <v>0</v>
      </c>
      <c r="H60" s="31" t="e">
        <f t="shared" si="2"/>
        <v>#DIV/0!</v>
      </c>
      <c r="I60" s="27"/>
    </row>
    <row r="61" spans="1:9" s="35" customFormat="1">
      <c r="A61" s="14" t="s">
        <v>93</v>
      </c>
      <c r="B61" s="15" t="s">
        <v>94</v>
      </c>
      <c r="C61" s="16">
        <f>C62</f>
        <v>6594</v>
      </c>
      <c r="D61" s="16">
        <f>D62</f>
        <v>6594</v>
      </c>
      <c r="E61" s="66">
        <f t="shared" si="0"/>
        <v>0</v>
      </c>
      <c r="F61" s="16">
        <f>F62+F64+F63</f>
        <v>5100.3999999999996</v>
      </c>
      <c r="G61" s="66">
        <f t="shared" si="1"/>
        <v>-1493.6000000000004</v>
      </c>
      <c r="H61" s="16">
        <f t="shared" si="2"/>
        <v>77.349105247194416</v>
      </c>
      <c r="I61" s="16">
        <f>I62</f>
        <v>0</v>
      </c>
    </row>
    <row r="62" spans="1:9" s="32" customFormat="1" ht="45" customHeight="1">
      <c r="A62" s="24" t="s">
        <v>95</v>
      </c>
      <c r="B62" s="38" t="s">
        <v>96</v>
      </c>
      <c r="C62" s="26">
        <v>6594</v>
      </c>
      <c r="D62" s="26">
        <v>6594</v>
      </c>
      <c r="E62" s="66">
        <f t="shared" si="0"/>
        <v>0</v>
      </c>
      <c r="F62" s="26">
        <v>5095.3999999999996</v>
      </c>
      <c r="G62" s="66">
        <f t="shared" si="1"/>
        <v>-1498.6000000000004</v>
      </c>
      <c r="H62" s="26">
        <f t="shared" si="2"/>
        <v>77.273278738246887</v>
      </c>
      <c r="I62" s="26"/>
    </row>
    <row r="63" spans="1:9" s="32" customFormat="1" ht="25.5">
      <c r="A63" s="24" t="s">
        <v>97</v>
      </c>
      <c r="B63" s="38" t="s">
        <v>98</v>
      </c>
      <c r="C63" s="26"/>
      <c r="D63" s="26"/>
      <c r="E63" s="66">
        <f t="shared" si="0"/>
        <v>0</v>
      </c>
      <c r="F63" s="26">
        <v>3.8</v>
      </c>
      <c r="G63" s="66">
        <f t="shared" si="1"/>
        <v>3.8</v>
      </c>
      <c r="H63" s="26"/>
      <c r="I63" s="26"/>
    </row>
    <row r="64" spans="1:9" s="32" customFormat="1" ht="25.5">
      <c r="A64" s="24" t="s">
        <v>99</v>
      </c>
      <c r="B64" s="38" t="s">
        <v>100</v>
      </c>
      <c r="C64" s="26"/>
      <c r="D64" s="26"/>
      <c r="E64" s="66">
        <f t="shared" si="0"/>
        <v>0</v>
      </c>
      <c r="F64" s="26">
        <v>1.2</v>
      </c>
      <c r="G64" s="66">
        <f t="shared" si="1"/>
        <v>1.2</v>
      </c>
      <c r="H64" s="26"/>
      <c r="I64" s="26"/>
    </row>
    <row r="65" spans="1:9" s="28" customFormat="1">
      <c r="A65" s="14" t="s">
        <v>101</v>
      </c>
      <c r="B65" s="19" t="s">
        <v>102</v>
      </c>
      <c r="C65" s="16">
        <f>C66+C85+C72</f>
        <v>68711.3</v>
      </c>
      <c r="D65" s="16">
        <f>D66+D85+D72</f>
        <v>60511.3</v>
      </c>
      <c r="E65" s="66">
        <f t="shared" si="0"/>
        <v>-8200</v>
      </c>
      <c r="F65" s="16">
        <f>F66+F85+F72</f>
        <v>60226.5</v>
      </c>
      <c r="G65" s="66">
        <f t="shared" si="1"/>
        <v>-284.80000000000291</v>
      </c>
      <c r="H65" s="16">
        <f t="shared" si="2"/>
        <v>99.52934410597689</v>
      </c>
      <c r="I65" s="16" t="e">
        <f>I66+I85+I72+#REF!</f>
        <v>#REF!</v>
      </c>
    </row>
    <row r="66" spans="1:9" s="35" customFormat="1">
      <c r="A66" s="14" t="s">
        <v>103</v>
      </c>
      <c r="B66" s="15" t="s">
        <v>104</v>
      </c>
      <c r="C66" s="16">
        <f>C67</f>
        <v>7650</v>
      </c>
      <c r="D66" s="16">
        <f>D67</f>
        <v>4250</v>
      </c>
      <c r="E66" s="66">
        <f t="shared" si="0"/>
        <v>-3400</v>
      </c>
      <c r="F66" s="16">
        <f>SUM(F67:F71)</f>
        <v>4207.7</v>
      </c>
      <c r="G66" s="66">
        <f t="shared" si="1"/>
        <v>-42.300000000000182</v>
      </c>
      <c r="H66" s="16">
        <f t="shared" si="2"/>
        <v>99.004705882352937</v>
      </c>
      <c r="I66" s="16">
        <f>I67</f>
        <v>0</v>
      </c>
    </row>
    <row r="67" spans="1:9" ht="54" customHeight="1">
      <c r="A67" s="24" t="s">
        <v>105</v>
      </c>
      <c r="B67" s="38" t="s">
        <v>106</v>
      </c>
      <c r="C67" s="26">
        <v>7650</v>
      </c>
      <c r="D67" s="26">
        <v>4250</v>
      </c>
      <c r="E67" s="66">
        <f t="shared" si="0"/>
        <v>-3400</v>
      </c>
      <c r="F67" s="26">
        <v>4110.6000000000004</v>
      </c>
      <c r="G67" s="66">
        <f t="shared" si="1"/>
        <v>-139.39999999999964</v>
      </c>
      <c r="H67" s="26">
        <f t="shared" si="2"/>
        <v>96.72</v>
      </c>
      <c r="I67" s="26"/>
    </row>
    <row r="68" spans="1:9" ht="40.9" customHeight="1">
      <c r="A68" s="24" t="s">
        <v>107</v>
      </c>
      <c r="B68" s="38" t="s">
        <v>108</v>
      </c>
      <c r="C68" s="26"/>
      <c r="D68" s="26"/>
      <c r="E68" s="66">
        <f t="shared" si="0"/>
        <v>0</v>
      </c>
      <c r="F68" s="26">
        <v>97.2</v>
      </c>
      <c r="G68" s="66">
        <f t="shared" si="1"/>
        <v>97.2</v>
      </c>
      <c r="H68" s="26"/>
      <c r="I68" s="26"/>
    </row>
    <row r="69" spans="1:9" ht="41.45" hidden="1" customHeight="1">
      <c r="A69" s="24" t="s">
        <v>109</v>
      </c>
      <c r="B69" s="38" t="s">
        <v>110</v>
      </c>
      <c r="C69" s="26"/>
      <c r="D69" s="26"/>
      <c r="E69" s="66">
        <f t="shared" si="0"/>
        <v>0</v>
      </c>
      <c r="F69" s="26"/>
      <c r="G69" s="66">
        <f t="shared" si="1"/>
        <v>0</v>
      </c>
      <c r="H69" s="26" t="e">
        <f t="shared" si="2"/>
        <v>#DIV/0!</v>
      </c>
      <c r="I69" s="26"/>
    </row>
    <row r="70" spans="1:9" ht="51" hidden="1">
      <c r="A70" s="24" t="s">
        <v>111</v>
      </c>
      <c r="B70" s="38" t="s">
        <v>112</v>
      </c>
      <c r="C70" s="26"/>
      <c r="D70" s="26"/>
      <c r="E70" s="66">
        <f t="shared" si="0"/>
        <v>0</v>
      </c>
      <c r="F70" s="26"/>
      <c r="G70" s="66">
        <f t="shared" si="1"/>
        <v>0</v>
      </c>
      <c r="H70" s="26" t="e">
        <f t="shared" si="2"/>
        <v>#DIV/0!</v>
      </c>
      <c r="I70" s="26"/>
    </row>
    <row r="71" spans="1:9" ht="29.45" customHeight="1">
      <c r="A71" s="24" t="s">
        <v>113</v>
      </c>
      <c r="B71" s="38" t="s">
        <v>114</v>
      </c>
      <c r="C71" s="26"/>
      <c r="D71" s="26"/>
      <c r="E71" s="66">
        <f t="shared" si="0"/>
        <v>0</v>
      </c>
      <c r="F71" s="26">
        <v>-0.1</v>
      </c>
      <c r="G71" s="66">
        <f t="shared" si="1"/>
        <v>-0.1</v>
      </c>
      <c r="H71" s="26"/>
      <c r="I71" s="26"/>
    </row>
    <row r="72" spans="1:9" s="35" customFormat="1">
      <c r="A72" s="42" t="s">
        <v>115</v>
      </c>
      <c r="B72" s="43" t="s">
        <v>116</v>
      </c>
      <c r="C72" s="44">
        <f>C73+C79</f>
        <v>22354.2</v>
      </c>
      <c r="D72" s="44">
        <f>D73+D79</f>
        <v>19754.2</v>
      </c>
      <c r="E72" s="66">
        <f t="shared" si="0"/>
        <v>-2600</v>
      </c>
      <c r="F72" s="44">
        <f>F73+F79</f>
        <v>19638.5</v>
      </c>
      <c r="G72" s="66">
        <f t="shared" si="1"/>
        <v>-115.70000000000073</v>
      </c>
      <c r="H72" s="44">
        <f t="shared" si="2"/>
        <v>99.414301768737772</v>
      </c>
      <c r="I72" s="44">
        <f>I74+I80</f>
        <v>0</v>
      </c>
    </row>
    <row r="73" spans="1:9" s="28" customFormat="1">
      <c r="A73" s="39" t="s">
        <v>117</v>
      </c>
      <c r="B73" s="41" t="s">
        <v>118</v>
      </c>
      <c r="C73" s="23">
        <f>SUM(C74:C77)</f>
        <v>11432.2</v>
      </c>
      <c r="D73" s="23">
        <f>SUM(D74:D77)</f>
        <v>10032.200000000001</v>
      </c>
      <c r="E73" s="66">
        <f t="shared" si="0"/>
        <v>-1400</v>
      </c>
      <c r="F73" s="23">
        <f>SUM(F74:F78)</f>
        <v>9962.4</v>
      </c>
      <c r="G73" s="66">
        <f t="shared" si="1"/>
        <v>-69.800000000001091</v>
      </c>
      <c r="H73" s="23">
        <f t="shared" si="2"/>
        <v>99.304240346085592</v>
      </c>
      <c r="I73" s="23"/>
    </row>
    <row r="74" spans="1:9" ht="30.6" customHeight="1">
      <c r="A74" s="24" t="s">
        <v>119</v>
      </c>
      <c r="B74" s="38" t="s">
        <v>120</v>
      </c>
      <c r="C74" s="26">
        <v>11432.2</v>
      </c>
      <c r="D74" s="26">
        <v>10032.200000000001</v>
      </c>
      <c r="E74" s="66">
        <f t="shared" si="0"/>
        <v>-1400</v>
      </c>
      <c r="F74" s="26">
        <v>9863.7000000000007</v>
      </c>
      <c r="G74" s="66">
        <f t="shared" si="1"/>
        <v>-168.5</v>
      </c>
      <c r="H74" s="26">
        <f t="shared" si="2"/>
        <v>98.320408285321264</v>
      </c>
      <c r="I74" s="26"/>
    </row>
    <row r="75" spans="1:9" ht="16.899999999999999" customHeight="1">
      <c r="A75" s="24" t="s">
        <v>121</v>
      </c>
      <c r="B75" s="38" t="s">
        <v>122</v>
      </c>
      <c r="C75" s="26"/>
      <c r="D75" s="26"/>
      <c r="E75" s="66">
        <f t="shared" si="0"/>
        <v>0</v>
      </c>
      <c r="F75" s="26">
        <v>98.3</v>
      </c>
      <c r="G75" s="66">
        <f t="shared" si="1"/>
        <v>98.3</v>
      </c>
      <c r="H75" s="26"/>
      <c r="I75" s="26"/>
    </row>
    <row r="76" spans="1:9">
      <c r="A76" s="24" t="s">
        <v>123</v>
      </c>
      <c r="B76" s="38" t="s">
        <v>124</v>
      </c>
      <c r="C76" s="26"/>
      <c r="D76" s="26"/>
      <c r="E76" s="66">
        <f t="shared" si="0"/>
        <v>0</v>
      </c>
      <c r="F76" s="26">
        <v>0</v>
      </c>
      <c r="G76" s="66">
        <f t="shared" si="1"/>
        <v>0</v>
      </c>
      <c r="H76" s="26"/>
      <c r="I76" s="26"/>
    </row>
    <row r="77" spans="1:9" ht="31.15" customHeight="1">
      <c r="A77" s="24" t="s">
        <v>125</v>
      </c>
      <c r="B77" s="38" t="s">
        <v>126</v>
      </c>
      <c r="C77" s="26"/>
      <c r="D77" s="26"/>
      <c r="E77" s="66">
        <f t="shared" si="0"/>
        <v>0</v>
      </c>
      <c r="F77" s="26">
        <v>0.4</v>
      </c>
      <c r="G77" s="66">
        <f t="shared" si="1"/>
        <v>0.4</v>
      </c>
      <c r="H77" s="26"/>
      <c r="I77" s="26"/>
    </row>
    <row r="78" spans="1:9" ht="24" hidden="1" customHeight="1">
      <c r="A78" s="24" t="s">
        <v>127</v>
      </c>
      <c r="B78" s="38" t="s">
        <v>128</v>
      </c>
      <c r="C78" s="26"/>
      <c r="D78" s="26"/>
      <c r="E78" s="66">
        <f t="shared" si="0"/>
        <v>0</v>
      </c>
      <c r="F78" s="26">
        <v>0</v>
      </c>
      <c r="G78" s="66">
        <f t="shared" si="1"/>
        <v>0</v>
      </c>
      <c r="H78" s="26" t="e">
        <f t="shared" ref="H78:H141" si="6">F78/D78*100</f>
        <v>#DIV/0!</v>
      </c>
      <c r="I78" s="26"/>
    </row>
    <row r="79" spans="1:9" s="28" customFormat="1">
      <c r="A79" s="39" t="s">
        <v>129</v>
      </c>
      <c r="B79" s="41" t="s">
        <v>130</v>
      </c>
      <c r="C79" s="27">
        <f>SUM(C80:C84)</f>
        <v>10922</v>
      </c>
      <c r="D79" s="27">
        <f>SUM(D80:D84)</f>
        <v>9722</v>
      </c>
      <c r="E79" s="66">
        <f t="shared" ref="E79:E147" si="7">D79-C79</f>
        <v>-1200</v>
      </c>
      <c r="F79" s="27">
        <f>SUM(F80:F84)</f>
        <v>9676.0999999999985</v>
      </c>
      <c r="G79" s="66">
        <f t="shared" ref="G79:G147" si="8">F79-D79</f>
        <v>-45.900000000001455</v>
      </c>
      <c r="H79" s="27">
        <f t="shared" si="6"/>
        <v>99.527874922855361</v>
      </c>
      <c r="I79" s="27"/>
    </row>
    <row r="80" spans="1:9" ht="30.6" customHeight="1">
      <c r="A80" s="24" t="s">
        <v>131</v>
      </c>
      <c r="B80" s="38" t="s">
        <v>132</v>
      </c>
      <c r="C80" s="31">
        <v>10922</v>
      </c>
      <c r="D80" s="31">
        <v>9722</v>
      </c>
      <c r="E80" s="66">
        <f t="shared" si="7"/>
        <v>-1200</v>
      </c>
      <c r="F80" s="31">
        <v>9370.2999999999993</v>
      </c>
      <c r="G80" s="66">
        <f t="shared" si="8"/>
        <v>-351.70000000000073</v>
      </c>
      <c r="H80" s="31">
        <f t="shared" si="6"/>
        <v>96.382431598436526</v>
      </c>
      <c r="I80" s="31"/>
    </row>
    <row r="81" spans="1:9">
      <c r="A81" s="24" t="s">
        <v>133</v>
      </c>
      <c r="B81" s="38" t="s">
        <v>134</v>
      </c>
      <c r="C81" s="31"/>
      <c r="D81" s="31"/>
      <c r="E81" s="66">
        <f t="shared" si="7"/>
        <v>0</v>
      </c>
      <c r="F81" s="31">
        <v>306.3</v>
      </c>
      <c r="G81" s="66">
        <f t="shared" si="8"/>
        <v>306.3</v>
      </c>
      <c r="H81" s="31"/>
      <c r="I81" s="31"/>
    </row>
    <row r="82" spans="1:9" hidden="1">
      <c r="A82" s="24" t="s">
        <v>135</v>
      </c>
      <c r="B82" s="38" t="s">
        <v>136</v>
      </c>
      <c r="C82" s="31"/>
      <c r="D82" s="31"/>
      <c r="E82" s="66">
        <f t="shared" si="7"/>
        <v>0</v>
      </c>
      <c r="F82" s="31"/>
      <c r="G82" s="66">
        <f t="shared" si="8"/>
        <v>0</v>
      </c>
      <c r="H82" s="31" t="e">
        <f t="shared" si="6"/>
        <v>#DIV/0!</v>
      </c>
      <c r="I82" s="31"/>
    </row>
    <row r="83" spans="1:9" ht="25.5" hidden="1">
      <c r="A83" s="24" t="s">
        <v>137</v>
      </c>
      <c r="B83" s="38" t="s">
        <v>138</v>
      </c>
      <c r="C83" s="31"/>
      <c r="D83" s="31"/>
      <c r="E83" s="66">
        <f t="shared" si="7"/>
        <v>0</v>
      </c>
      <c r="F83" s="31"/>
      <c r="G83" s="66">
        <f t="shared" si="8"/>
        <v>0</v>
      </c>
      <c r="H83" s="31" t="e">
        <f t="shared" si="6"/>
        <v>#DIV/0!</v>
      </c>
      <c r="I83" s="31"/>
    </row>
    <row r="84" spans="1:9">
      <c r="A84" s="24" t="s">
        <v>139</v>
      </c>
      <c r="B84" s="38" t="s">
        <v>128</v>
      </c>
      <c r="C84" s="31"/>
      <c r="D84" s="31"/>
      <c r="E84" s="66">
        <f t="shared" si="7"/>
        <v>0</v>
      </c>
      <c r="F84" s="31">
        <v>-0.5</v>
      </c>
      <c r="G84" s="66">
        <f t="shared" si="8"/>
        <v>-0.5</v>
      </c>
      <c r="H84" s="31"/>
      <c r="I84" s="31"/>
    </row>
    <row r="85" spans="1:9" s="35" customFormat="1">
      <c r="A85" s="42" t="s">
        <v>140</v>
      </c>
      <c r="B85" s="43" t="s">
        <v>141</v>
      </c>
      <c r="C85" s="16">
        <f>C86+C93</f>
        <v>38707.1</v>
      </c>
      <c r="D85" s="16">
        <f>D86+D93</f>
        <v>36507.1</v>
      </c>
      <c r="E85" s="66">
        <f t="shared" si="7"/>
        <v>-2200</v>
      </c>
      <c r="F85" s="16">
        <f>F86+F93</f>
        <v>36380.300000000003</v>
      </c>
      <c r="G85" s="66">
        <f t="shared" si="8"/>
        <v>-126.79999999999563</v>
      </c>
      <c r="H85" s="16">
        <f t="shared" si="6"/>
        <v>99.652670302489128</v>
      </c>
      <c r="I85" s="16">
        <f>I86+I93</f>
        <v>0</v>
      </c>
    </row>
    <row r="86" spans="1:9" s="28" customFormat="1">
      <c r="A86" s="39" t="s">
        <v>142</v>
      </c>
      <c r="B86" s="40" t="s">
        <v>143</v>
      </c>
      <c r="C86" s="27">
        <f>C87</f>
        <v>36697.1</v>
      </c>
      <c r="D86" s="27">
        <f>D87</f>
        <v>34497.1</v>
      </c>
      <c r="E86" s="66">
        <f t="shared" si="7"/>
        <v>-2200</v>
      </c>
      <c r="F86" s="27">
        <f>SUM(F87:F92)</f>
        <v>34451.300000000003</v>
      </c>
      <c r="G86" s="66">
        <f t="shared" si="8"/>
        <v>-45.799999999995634</v>
      </c>
      <c r="H86" s="27">
        <f t="shared" si="6"/>
        <v>99.867235216873311</v>
      </c>
      <c r="I86" s="27">
        <f>I87</f>
        <v>0</v>
      </c>
    </row>
    <row r="87" spans="1:9" ht="38.25">
      <c r="A87" s="24" t="s">
        <v>144</v>
      </c>
      <c r="B87" s="38" t="s">
        <v>145</v>
      </c>
      <c r="C87" s="26">
        <v>36697.1</v>
      </c>
      <c r="D87" s="26">
        <v>34497.1</v>
      </c>
      <c r="E87" s="66">
        <f t="shared" si="7"/>
        <v>-2200</v>
      </c>
      <c r="F87" s="26">
        <v>34339</v>
      </c>
      <c r="G87" s="66">
        <f t="shared" si="8"/>
        <v>-158.09999999999854</v>
      </c>
      <c r="H87" s="26">
        <f t="shared" si="6"/>
        <v>99.541700606717683</v>
      </c>
      <c r="I87" s="26"/>
    </row>
    <row r="88" spans="1:9" ht="25.5">
      <c r="A88" s="24" t="s">
        <v>146</v>
      </c>
      <c r="B88" s="38" t="s">
        <v>147</v>
      </c>
      <c r="C88" s="26"/>
      <c r="D88" s="26"/>
      <c r="E88" s="66">
        <f t="shared" si="7"/>
        <v>0</v>
      </c>
      <c r="F88" s="26">
        <v>84.4</v>
      </c>
      <c r="G88" s="66">
        <f t="shared" si="8"/>
        <v>84.4</v>
      </c>
      <c r="H88" s="26"/>
      <c r="I88" s="26"/>
    </row>
    <row r="89" spans="1:9" ht="25.5" hidden="1">
      <c r="A89" s="24" t="s">
        <v>148</v>
      </c>
      <c r="B89" s="38" t="s">
        <v>149</v>
      </c>
      <c r="C89" s="26">
        <v>0</v>
      </c>
      <c r="D89" s="26">
        <v>0</v>
      </c>
      <c r="E89" s="66">
        <f t="shared" si="7"/>
        <v>0</v>
      </c>
      <c r="F89" s="26">
        <v>0</v>
      </c>
      <c r="G89" s="66">
        <f t="shared" si="8"/>
        <v>0</v>
      </c>
      <c r="H89" s="26" t="e">
        <f t="shared" si="6"/>
        <v>#DIV/0!</v>
      </c>
      <c r="I89" s="26"/>
    </row>
    <row r="90" spans="1:9" ht="38.25">
      <c r="A90" s="24" t="s">
        <v>150</v>
      </c>
      <c r="B90" s="38" t="s">
        <v>151</v>
      </c>
      <c r="C90" s="26"/>
      <c r="D90" s="26"/>
      <c r="E90" s="66">
        <f t="shared" si="7"/>
        <v>0</v>
      </c>
      <c r="F90" s="26">
        <v>25.6</v>
      </c>
      <c r="G90" s="66">
        <f t="shared" si="8"/>
        <v>25.6</v>
      </c>
      <c r="H90" s="26"/>
      <c r="I90" s="26"/>
    </row>
    <row r="91" spans="1:9" ht="25.5">
      <c r="A91" s="24" t="s">
        <v>726</v>
      </c>
      <c r="B91" s="38" t="s">
        <v>727</v>
      </c>
      <c r="C91" s="26"/>
      <c r="D91" s="26"/>
      <c r="E91" s="66"/>
      <c r="F91" s="26">
        <v>2.2999999999999998</v>
      </c>
      <c r="G91" s="66">
        <f t="shared" si="8"/>
        <v>2.2999999999999998</v>
      </c>
      <c r="H91" s="26"/>
      <c r="I91" s="26"/>
    </row>
    <row r="92" spans="1:9" ht="38.25" hidden="1">
      <c r="A92" s="24" t="s">
        <v>643</v>
      </c>
      <c r="B92" s="38" t="s">
        <v>644</v>
      </c>
      <c r="C92" s="26"/>
      <c r="D92" s="26"/>
      <c r="E92" s="66">
        <f t="shared" si="7"/>
        <v>0</v>
      </c>
      <c r="F92" s="26">
        <v>0</v>
      </c>
      <c r="G92" s="66">
        <f t="shared" si="8"/>
        <v>0</v>
      </c>
      <c r="H92" s="26" t="e">
        <f t="shared" si="6"/>
        <v>#DIV/0!</v>
      </c>
      <c r="I92" s="26"/>
    </row>
    <row r="93" spans="1:9" s="28" customFormat="1">
      <c r="A93" s="39" t="s">
        <v>152</v>
      </c>
      <c r="B93" s="40" t="s">
        <v>153</v>
      </c>
      <c r="C93" s="27">
        <f>C94</f>
        <v>2010</v>
      </c>
      <c r="D93" s="27">
        <f>D94</f>
        <v>2010</v>
      </c>
      <c r="E93" s="66">
        <f t="shared" si="7"/>
        <v>0</v>
      </c>
      <c r="F93" s="27">
        <f>F94+F95+F96</f>
        <v>1929</v>
      </c>
      <c r="G93" s="66">
        <f t="shared" si="8"/>
        <v>-81</v>
      </c>
      <c r="H93" s="27">
        <f t="shared" si="6"/>
        <v>95.970149253731336</v>
      </c>
      <c r="I93" s="27">
        <f>I97</f>
        <v>0</v>
      </c>
    </row>
    <row r="94" spans="1:9" s="28" customFormat="1" ht="38.25">
      <c r="A94" s="24" t="s">
        <v>154</v>
      </c>
      <c r="B94" s="38" t="s">
        <v>155</v>
      </c>
      <c r="C94" s="26">
        <v>2010</v>
      </c>
      <c r="D94" s="26">
        <v>2010</v>
      </c>
      <c r="E94" s="66">
        <f t="shared" si="7"/>
        <v>0</v>
      </c>
      <c r="F94" s="26">
        <v>1916.6</v>
      </c>
      <c r="G94" s="66">
        <f t="shared" si="8"/>
        <v>-93.400000000000091</v>
      </c>
      <c r="H94" s="26">
        <f t="shared" si="6"/>
        <v>95.353233830845767</v>
      </c>
      <c r="I94" s="27"/>
    </row>
    <row r="95" spans="1:9" s="28" customFormat="1" ht="25.5">
      <c r="A95" s="24" t="s">
        <v>156</v>
      </c>
      <c r="B95" s="38" t="s">
        <v>157</v>
      </c>
      <c r="C95" s="31"/>
      <c r="D95" s="31"/>
      <c r="E95" s="66">
        <f t="shared" si="7"/>
        <v>0</v>
      </c>
      <c r="F95" s="31">
        <v>11.4</v>
      </c>
      <c r="G95" s="66">
        <f t="shared" si="8"/>
        <v>11.4</v>
      </c>
      <c r="H95" s="31"/>
      <c r="I95" s="31"/>
    </row>
    <row r="96" spans="1:9" s="28" customFormat="1" ht="38.25">
      <c r="A96" s="24" t="s">
        <v>158</v>
      </c>
      <c r="B96" s="38" t="s">
        <v>159</v>
      </c>
      <c r="C96" s="31"/>
      <c r="D96" s="31"/>
      <c r="E96" s="66">
        <f t="shared" si="7"/>
        <v>0</v>
      </c>
      <c r="F96" s="31">
        <v>1</v>
      </c>
      <c r="G96" s="66">
        <f t="shared" si="8"/>
        <v>1</v>
      </c>
      <c r="H96" s="31"/>
      <c r="I96" s="31"/>
    </row>
    <row r="97" spans="1:9" ht="30.6" hidden="1" customHeight="1">
      <c r="A97" s="24" t="s">
        <v>160</v>
      </c>
      <c r="B97" s="38" t="s">
        <v>161</v>
      </c>
      <c r="C97" s="26">
        <v>0</v>
      </c>
      <c r="D97" s="26">
        <v>0</v>
      </c>
      <c r="E97" s="66">
        <f t="shared" si="7"/>
        <v>0</v>
      </c>
      <c r="F97" s="26">
        <v>0</v>
      </c>
      <c r="G97" s="66">
        <f t="shared" si="8"/>
        <v>0</v>
      </c>
      <c r="H97" s="26" t="e">
        <f t="shared" si="6"/>
        <v>#DIV/0!</v>
      </c>
      <c r="I97" s="26"/>
    </row>
    <row r="98" spans="1:9">
      <c r="A98" s="14" t="s">
        <v>162</v>
      </c>
      <c r="B98" s="19" t="s">
        <v>163</v>
      </c>
      <c r="C98" s="16">
        <f>C99+C104+C106</f>
        <v>7150.1</v>
      </c>
      <c r="D98" s="16">
        <f>D99+D106+D104</f>
        <v>7150.1</v>
      </c>
      <c r="E98" s="66">
        <f t="shared" si="7"/>
        <v>0</v>
      </c>
      <c r="F98" s="16">
        <f>F99+F106+F104</f>
        <v>6777.5</v>
      </c>
      <c r="G98" s="66">
        <f t="shared" si="8"/>
        <v>-372.60000000000036</v>
      </c>
      <c r="H98" s="16">
        <f t="shared" si="6"/>
        <v>94.788884071551436</v>
      </c>
      <c r="I98" s="16">
        <f t="shared" ref="I98" si="9">I99+I106+I104</f>
        <v>0</v>
      </c>
    </row>
    <row r="99" spans="1:9" s="35" customFormat="1" ht="28.9" customHeight="1">
      <c r="A99" s="14" t="s">
        <v>164</v>
      </c>
      <c r="B99" s="19" t="s">
        <v>165</v>
      </c>
      <c r="C99" s="44">
        <f>C100</f>
        <v>7084</v>
      </c>
      <c r="D99" s="44">
        <f>D100</f>
        <v>7084</v>
      </c>
      <c r="E99" s="66">
        <f t="shared" si="7"/>
        <v>0</v>
      </c>
      <c r="F99" s="44">
        <f>F101+F102+F103</f>
        <v>6676.8</v>
      </c>
      <c r="G99" s="66">
        <f t="shared" si="8"/>
        <v>-407.19999999999982</v>
      </c>
      <c r="H99" s="44">
        <f t="shared" si="6"/>
        <v>94.251835121400347</v>
      </c>
      <c r="I99" s="44">
        <f>I100</f>
        <v>0</v>
      </c>
    </row>
    <row r="100" spans="1:9" ht="51">
      <c r="A100" s="24" t="s">
        <v>166</v>
      </c>
      <c r="B100" s="38" t="s">
        <v>167</v>
      </c>
      <c r="C100" s="26">
        <v>7084</v>
      </c>
      <c r="D100" s="26">
        <v>7084</v>
      </c>
      <c r="E100" s="66">
        <f t="shared" si="7"/>
        <v>0</v>
      </c>
      <c r="F100" s="26">
        <v>0</v>
      </c>
      <c r="G100" s="66">
        <f t="shared" si="8"/>
        <v>-7084</v>
      </c>
      <c r="H100" s="26">
        <f t="shared" si="6"/>
        <v>0</v>
      </c>
      <c r="I100" s="26"/>
    </row>
    <row r="101" spans="1:9" ht="38.25">
      <c r="A101" s="24" t="s">
        <v>728</v>
      </c>
      <c r="B101" s="38" t="s">
        <v>729</v>
      </c>
      <c r="C101" s="26"/>
      <c r="D101" s="26"/>
      <c r="E101" s="66"/>
      <c r="F101" s="26">
        <v>6433</v>
      </c>
      <c r="G101" s="66"/>
      <c r="H101" s="26"/>
      <c r="I101" s="26"/>
    </row>
    <row r="102" spans="1:9" ht="51">
      <c r="A102" s="24" t="s">
        <v>730</v>
      </c>
      <c r="B102" s="38" t="s">
        <v>731</v>
      </c>
      <c r="C102" s="26"/>
      <c r="D102" s="26"/>
      <c r="E102" s="66"/>
      <c r="F102" s="26">
        <v>93.6</v>
      </c>
      <c r="G102" s="66"/>
      <c r="H102" s="26"/>
      <c r="I102" s="26"/>
    </row>
    <row r="103" spans="1:9" ht="38.25">
      <c r="A103" s="24" t="s">
        <v>719</v>
      </c>
      <c r="B103" s="38" t="s">
        <v>718</v>
      </c>
      <c r="C103" s="26"/>
      <c r="D103" s="26"/>
      <c r="E103" s="66"/>
      <c r="F103" s="26">
        <v>150.19999999999999</v>
      </c>
      <c r="G103" s="66"/>
      <c r="H103" s="26"/>
      <c r="I103" s="26"/>
    </row>
    <row r="104" spans="1:9" ht="30" customHeight="1">
      <c r="A104" s="42" t="s">
        <v>553</v>
      </c>
      <c r="B104" s="54" t="s">
        <v>551</v>
      </c>
      <c r="C104" s="44">
        <f>C105</f>
        <v>1.1000000000000001</v>
      </c>
      <c r="D104" s="44">
        <f>D105</f>
        <v>1.1000000000000001</v>
      </c>
      <c r="E104" s="66">
        <f t="shared" si="7"/>
        <v>0</v>
      </c>
      <c r="F104" s="44">
        <f>F105</f>
        <v>2.2000000000000002</v>
      </c>
      <c r="G104" s="66">
        <f t="shared" si="8"/>
        <v>1.1000000000000001</v>
      </c>
      <c r="H104" s="44">
        <f t="shared" si="6"/>
        <v>200</v>
      </c>
      <c r="I104" s="44">
        <f t="shared" ref="I104" si="10">I105</f>
        <v>0</v>
      </c>
    </row>
    <row r="105" spans="1:9" ht="41.45" customHeight="1">
      <c r="A105" s="24" t="s">
        <v>554</v>
      </c>
      <c r="B105" s="38" t="s">
        <v>552</v>
      </c>
      <c r="C105" s="26">
        <v>1.1000000000000001</v>
      </c>
      <c r="D105" s="26">
        <v>1.1000000000000001</v>
      </c>
      <c r="E105" s="66">
        <f t="shared" si="7"/>
        <v>0</v>
      </c>
      <c r="F105" s="26">
        <v>2.2000000000000002</v>
      </c>
      <c r="G105" s="66">
        <f t="shared" si="8"/>
        <v>1.1000000000000001</v>
      </c>
      <c r="H105" s="26">
        <f t="shared" si="6"/>
        <v>200</v>
      </c>
      <c r="I105" s="26"/>
    </row>
    <row r="106" spans="1:9" s="35" customFormat="1" ht="30" customHeight="1">
      <c r="A106" s="14" t="s">
        <v>168</v>
      </c>
      <c r="B106" s="15" t="s">
        <v>169</v>
      </c>
      <c r="C106" s="16">
        <f>C110+C111+C113+C109+C107</f>
        <v>65</v>
      </c>
      <c r="D106" s="16">
        <f>D110+D111+D113+D109+D107</f>
        <v>65</v>
      </c>
      <c r="E106" s="66">
        <f t="shared" si="7"/>
        <v>0</v>
      </c>
      <c r="F106" s="16">
        <f>F110+F111+F113+F109+F107</f>
        <v>98.5</v>
      </c>
      <c r="G106" s="66">
        <f t="shared" si="8"/>
        <v>33.5</v>
      </c>
      <c r="H106" s="16">
        <f t="shared" si="6"/>
        <v>151.53846153846155</v>
      </c>
      <c r="I106" s="16">
        <f>I110+I112+I113+I109+I107</f>
        <v>0</v>
      </c>
    </row>
    <row r="107" spans="1:9" ht="43.9" customHeight="1">
      <c r="A107" s="24" t="s">
        <v>170</v>
      </c>
      <c r="B107" s="25" t="s">
        <v>171</v>
      </c>
      <c r="C107" s="27"/>
      <c r="D107" s="27"/>
      <c r="E107" s="66">
        <f t="shared" si="7"/>
        <v>0</v>
      </c>
      <c r="F107" s="27">
        <f>F108</f>
        <v>0.3</v>
      </c>
      <c r="G107" s="66">
        <f t="shared" si="8"/>
        <v>0.3</v>
      </c>
      <c r="H107" s="27"/>
      <c r="I107" s="27"/>
    </row>
    <row r="108" spans="1:9" ht="63.75">
      <c r="A108" s="24" t="s">
        <v>756</v>
      </c>
      <c r="B108" s="25" t="s">
        <v>732</v>
      </c>
      <c r="C108" s="27"/>
      <c r="D108" s="27"/>
      <c r="E108" s="66"/>
      <c r="F108" s="31">
        <v>0.3</v>
      </c>
      <c r="G108" s="66"/>
      <c r="H108" s="31"/>
      <c r="I108" s="27"/>
    </row>
    <row r="109" spans="1:9" ht="63.75" hidden="1">
      <c r="A109" s="24" t="s">
        <v>172</v>
      </c>
      <c r="B109" s="25" t="s">
        <v>173</v>
      </c>
      <c r="C109" s="27">
        <v>0</v>
      </c>
      <c r="D109" s="27">
        <v>0</v>
      </c>
      <c r="E109" s="66">
        <f t="shared" si="7"/>
        <v>0</v>
      </c>
      <c r="F109" s="27">
        <v>0</v>
      </c>
      <c r="G109" s="66">
        <f t="shared" si="8"/>
        <v>0</v>
      </c>
      <c r="H109" s="27" t="e">
        <f t="shared" si="6"/>
        <v>#DIV/0!</v>
      </c>
      <c r="I109" s="27">
        <v>0</v>
      </c>
    </row>
    <row r="110" spans="1:9" ht="38.25" hidden="1">
      <c r="A110" s="24" t="s">
        <v>174</v>
      </c>
      <c r="B110" s="25" t="s">
        <v>175</v>
      </c>
      <c r="C110" s="26">
        <v>0</v>
      </c>
      <c r="D110" s="26">
        <v>0</v>
      </c>
      <c r="E110" s="66">
        <f t="shared" si="7"/>
        <v>0</v>
      </c>
      <c r="F110" s="26">
        <v>0</v>
      </c>
      <c r="G110" s="66">
        <f t="shared" si="8"/>
        <v>0</v>
      </c>
      <c r="H110" s="26" t="e">
        <f t="shared" si="6"/>
        <v>#DIV/0!</v>
      </c>
      <c r="I110" s="26">
        <v>0</v>
      </c>
    </row>
    <row r="111" spans="1:9" ht="18" customHeight="1">
      <c r="A111" s="21" t="s">
        <v>436</v>
      </c>
      <c r="B111" s="22" t="s">
        <v>435</v>
      </c>
      <c r="C111" s="23">
        <f>C112</f>
        <v>30</v>
      </c>
      <c r="D111" s="23">
        <f t="shared" ref="D111:F111" si="11">D112</f>
        <v>30</v>
      </c>
      <c r="E111" s="66">
        <f t="shared" si="7"/>
        <v>0</v>
      </c>
      <c r="F111" s="23">
        <f t="shared" si="11"/>
        <v>55</v>
      </c>
      <c r="G111" s="66">
        <f t="shared" si="8"/>
        <v>25</v>
      </c>
      <c r="H111" s="23">
        <f t="shared" si="6"/>
        <v>183.33333333333331</v>
      </c>
      <c r="I111" s="23"/>
    </row>
    <row r="112" spans="1:9" ht="44.45" customHeight="1">
      <c r="A112" s="24" t="s">
        <v>176</v>
      </c>
      <c r="B112" s="25" t="s">
        <v>177</v>
      </c>
      <c r="C112" s="26">
        <v>30</v>
      </c>
      <c r="D112" s="26">
        <v>30</v>
      </c>
      <c r="E112" s="66">
        <f t="shared" si="7"/>
        <v>0</v>
      </c>
      <c r="F112" s="26">
        <v>55</v>
      </c>
      <c r="G112" s="66">
        <f t="shared" si="8"/>
        <v>25</v>
      </c>
      <c r="H112" s="26">
        <f t="shared" si="6"/>
        <v>183.33333333333331</v>
      </c>
      <c r="I112" s="26"/>
    </row>
    <row r="113" spans="1:9" s="28" customFormat="1" ht="38.25">
      <c r="A113" s="39" t="s">
        <v>178</v>
      </c>
      <c r="B113" s="40" t="s">
        <v>179</v>
      </c>
      <c r="C113" s="27">
        <f>C114</f>
        <v>35</v>
      </c>
      <c r="D113" s="27">
        <f>D114</f>
        <v>35</v>
      </c>
      <c r="E113" s="66">
        <f t="shared" si="7"/>
        <v>0</v>
      </c>
      <c r="F113" s="27">
        <f>F114</f>
        <v>43.2</v>
      </c>
      <c r="G113" s="66">
        <f t="shared" si="8"/>
        <v>8.2000000000000028</v>
      </c>
      <c r="H113" s="27">
        <f t="shared" si="6"/>
        <v>123.42857142857144</v>
      </c>
      <c r="I113" s="27">
        <f>I114</f>
        <v>0</v>
      </c>
    </row>
    <row r="114" spans="1:9" ht="69.599999999999994" customHeight="1">
      <c r="A114" s="24" t="s">
        <v>180</v>
      </c>
      <c r="B114" s="25" t="s">
        <v>181</v>
      </c>
      <c r="C114" s="26">
        <v>35</v>
      </c>
      <c r="D114" s="26">
        <v>35</v>
      </c>
      <c r="E114" s="66">
        <f t="shared" si="7"/>
        <v>0</v>
      </c>
      <c r="F114" s="26">
        <v>43.2</v>
      </c>
      <c r="G114" s="66">
        <f t="shared" si="8"/>
        <v>8.2000000000000028</v>
      </c>
      <c r="H114" s="26">
        <f t="shared" si="6"/>
        <v>123.42857142857144</v>
      </c>
      <c r="I114" s="26"/>
    </row>
    <row r="115" spans="1:9" ht="25.5" hidden="1">
      <c r="A115" s="14" t="s">
        <v>182</v>
      </c>
      <c r="B115" s="19" t="s">
        <v>183</v>
      </c>
      <c r="C115" s="16">
        <f>C116+C118+C122</f>
        <v>0</v>
      </c>
      <c r="D115" s="16">
        <f>D116+D118+D122</f>
        <v>0</v>
      </c>
      <c r="E115" s="66">
        <f t="shared" si="7"/>
        <v>0</v>
      </c>
      <c r="F115" s="16">
        <f>F116+F118+F122</f>
        <v>0</v>
      </c>
      <c r="G115" s="66">
        <f t="shared" si="8"/>
        <v>0</v>
      </c>
      <c r="H115" s="16" t="e">
        <f t="shared" si="6"/>
        <v>#DIV/0!</v>
      </c>
      <c r="I115" s="16">
        <f>I116+I118+I122</f>
        <v>0</v>
      </c>
    </row>
    <row r="116" spans="1:9" s="32" customFormat="1" ht="25.5" hidden="1">
      <c r="A116" s="21" t="s">
        <v>184</v>
      </c>
      <c r="B116" s="22" t="s">
        <v>185</v>
      </c>
      <c r="C116" s="23"/>
      <c r="D116" s="23"/>
      <c r="E116" s="66">
        <f t="shared" si="7"/>
        <v>0</v>
      </c>
      <c r="F116" s="23"/>
      <c r="G116" s="66">
        <f t="shared" si="8"/>
        <v>0</v>
      </c>
      <c r="H116" s="23" t="e">
        <f t="shared" si="6"/>
        <v>#DIV/0!</v>
      </c>
      <c r="I116" s="23"/>
    </row>
    <row r="117" spans="1:9" ht="25.5" hidden="1">
      <c r="A117" s="21" t="s">
        <v>186</v>
      </c>
      <c r="B117" s="30" t="s">
        <v>187</v>
      </c>
      <c r="C117" s="23"/>
      <c r="D117" s="23"/>
      <c r="E117" s="66">
        <f t="shared" si="7"/>
        <v>0</v>
      </c>
      <c r="F117" s="23"/>
      <c r="G117" s="66">
        <f t="shared" si="8"/>
        <v>0</v>
      </c>
      <c r="H117" s="23" t="e">
        <f t="shared" si="6"/>
        <v>#DIV/0!</v>
      </c>
      <c r="I117" s="23"/>
    </row>
    <row r="118" spans="1:9" hidden="1">
      <c r="A118" s="39" t="s">
        <v>188</v>
      </c>
      <c r="B118" s="40" t="s">
        <v>189</v>
      </c>
      <c r="C118" s="27">
        <f>C119+C120</f>
        <v>0</v>
      </c>
      <c r="D118" s="27">
        <f>D119+D120</f>
        <v>0</v>
      </c>
      <c r="E118" s="66">
        <f t="shared" si="7"/>
        <v>0</v>
      </c>
      <c r="F118" s="27">
        <f>F119+F120</f>
        <v>0</v>
      </c>
      <c r="G118" s="66">
        <f t="shared" si="8"/>
        <v>0</v>
      </c>
      <c r="H118" s="27" t="e">
        <f t="shared" si="6"/>
        <v>#DIV/0!</v>
      </c>
      <c r="I118" s="27">
        <f>I119+I120</f>
        <v>0</v>
      </c>
    </row>
    <row r="119" spans="1:9" hidden="1">
      <c r="A119" s="24" t="s">
        <v>190</v>
      </c>
      <c r="B119" s="25" t="s">
        <v>191</v>
      </c>
      <c r="C119" s="26"/>
      <c r="D119" s="26"/>
      <c r="E119" s="66">
        <f t="shared" si="7"/>
        <v>0</v>
      </c>
      <c r="F119" s="26"/>
      <c r="G119" s="66">
        <f t="shared" si="8"/>
        <v>0</v>
      </c>
      <c r="H119" s="26" t="e">
        <f t="shared" si="6"/>
        <v>#DIV/0!</v>
      </c>
      <c r="I119" s="26"/>
    </row>
    <row r="120" spans="1:9" ht="25.5" hidden="1">
      <c r="A120" s="24" t="s">
        <v>192</v>
      </c>
      <c r="B120" s="25" t="s">
        <v>193</v>
      </c>
      <c r="C120" s="26">
        <f>C121</f>
        <v>0</v>
      </c>
      <c r="D120" s="26">
        <f>D121</f>
        <v>0</v>
      </c>
      <c r="E120" s="66">
        <f t="shared" si="7"/>
        <v>0</v>
      </c>
      <c r="F120" s="26">
        <f>F121</f>
        <v>0</v>
      </c>
      <c r="G120" s="66">
        <f t="shared" si="8"/>
        <v>0</v>
      </c>
      <c r="H120" s="26" t="e">
        <f t="shared" si="6"/>
        <v>#DIV/0!</v>
      </c>
      <c r="I120" s="26">
        <f>I121</f>
        <v>0</v>
      </c>
    </row>
    <row r="121" spans="1:9" ht="38.25" hidden="1">
      <c r="A121" s="24" t="s">
        <v>194</v>
      </c>
      <c r="B121" s="25" t="s">
        <v>195</v>
      </c>
      <c r="C121" s="26">
        <v>0</v>
      </c>
      <c r="D121" s="26">
        <v>0</v>
      </c>
      <c r="E121" s="66">
        <f t="shared" si="7"/>
        <v>0</v>
      </c>
      <c r="F121" s="26">
        <v>0</v>
      </c>
      <c r="G121" s="66">
        <f t="shared" si="8"/>
        <v>0</v>
      </c>
      <c r="H121" s="26" t="e">
        <f t="shared" si="6"/>
        <v>#DIV/0!</v>
      </c>
      <c r="I121" s="26">
        <v>0</v>
      </c>
    </row>
    <row r="122" spans="1:9" hidden="1">
      <c r="A122" s="39" t="s">
        <v>196</v>
      </c>
      <c r="B122" s="40" t="s">
        <v>197</v>
      </c>
      <c r="C122" s="27">
        <f>C123+C125+C127</f>
        <v>0</v>
      </c>
      <c r="D122" s="27">
        <f>D123+D125+D127</f>
        <v>0</v>
      </c>
      <c r="E122" s="66">
        <f t="shared" si="7"/>
        <v>0</v>
      </c>
      <c r="F122" s="27">
        <f>F123+F125+F127</f>
        <v>0</v>
      </c>
      <c r="G122" s="66">
        <f t="shared" si="8"/>
        <v>0</v>
      </c>
      <c r="H122" s="27" t="e">
        <f t="shared" si="6"/>
        <v>#DIV/0!</v>
      </c>
      <c r="I122" s="27">
        <f>I123+I125+I127</f>
        <v>0</v>
      </c>
    </row>
    <row r="123" spans="1:9" hidden="1">
      <c r="A123" s="24" t="s">
        <v>198</v>
      </c>
      <c r="B123" s="25" t="s">
        <v>199</v>
      </c>
      <c r="C123" s="26">
        <f>C124</f>
        <v>0</v>
      </c>
      <c r="D123" s="26">
        <f>D124</f>
        <v>0</v>
      </c>
      <c r="E123" s="66">
        <f t="shared" si="7"/>
        <v>0</v>
      </c>
      <c r="F123" s="26">
        <f>F124</f>
        <v>0</v>
      </c>
      <c r="G123" s="66">
        <f t="shared" si="8"/>
        <v>0</v>
      </c>
      <c r="H123" s="26" t="e">
        <f t="shared" si="6"/>
        <v>#DIV/0!</v>
      </c>
      <c r="I123" s="26">
        <f>I124</f>
        <v>0</v>
      </c>
    </row>
    <row r="124" spans="1:9" hidden="1">
      <c r="A124" s="24" t="s">
        <v>200</v>
      </c>
      <c r="B124" s="25" t="s">
        <v>201</v>
      </c>
      <c r="C124" s="26">
        <v>0</v>
      </c>
      <c r="D124" s="26">
        <v>0</v>
      </c>
      <c r="E124" s="66">
        <f t="shared" si="7"/>
        <v>0</v>
      </c>
      <c r="F124" s="26">
        <v>0</v>
      </c>
      <c r="G124" s="66">
        <f t="shared" si="8"/>
        <v>0</v>
      </c>
      <c r="H124" s="26" t="e">
        <f t="shared" si="6"/>
        <v>#DIV/0!</v>
      </c>
      <c r="I124" s="26">
        <v>0</v>
      </c>
    </row>
    <row r="125" spans="1:9" ht="25.5" hidden="1">
      <c r="A125" s="24" t="s">
        <v>202</v>
      </c>
      <c r="B125" s="25" t="s">
        <v>203</v>
      </c>
      <c r="C125" s="26">
        <f>C126</f>
        <v>0</v>
      </c>
      <c r="D125" s="26">
        <f>D126</f>
        <v>0</v>
      </c>
      <c r="E125" s="66">
        <f t="shared" si="7"/>
        <v>0</v>
      </c>
      <c r="F125" s="26">
        <f>F126</f>
        <v>0</v>
      </c>
      <c r="G125" s="66">
        <f t="shared" si="8"/>
        <v>0</v>
      </c>
      <c r="H125" s="26" t="e">
        <f t="shared" si="6"/>
        <v>#DIV/0!</v>
      </c>
      <c r="I125" s="26">
        <f>I126</f>
        <v>0</v>
      </c>
    </row>
    <row r="126" spans="1:9" ht="38.25" hidden="1">
      <c r="A126" s="24" t="s">
        <v>204</v>
      </c>
      <c r="B126" s="25" t="s">
        <v>205</v>
      </c>
      <c r="C126" s="26">
        <v>0</v>
      </c>
      <c r="D126" s="26">
        <v>0</v>
      </c>
      <c r="E126" s="66">
        <f t="shared" si="7"/>
        <v>0</v>
      </c>
      <c r="F126" s="26">
        <v>0</v>
      </c>
      <c r="G126" s="66">
        <f t="shared" si="8"/>
        <v>0</v>
      </c>
      <c r="H126" s="26" t="e">
        <f t="shared" si="6"/>
        <v>#DIV/0!</v>
      </c>
      <c r="I126" s="26">
        <v>0</v>
      </c>
    </row>
    <row r="127" spans="1:9" hidden="1">
      <c r="A127" s="24" t="s">
        <v>206</v>
      </c>
      <c r="B127" s="25" t="s">
        <v>207</v>
      </c>
      <c r="C127" s="26">
        <f>C128</f>
        <v>0</v>
      </c>
      <c r="D127" s="26">
        <f>D128</f>
        <v>0</v>
      </c>
      <c r="E127" s="66">
        <f t="shared" si="7"/>
        <v>0</v>
      </c>
      <c r="F127" s="26">
        <f>F128</f>
        <v>0</v>
      </c>
      <c r="G127" s="66">
        <f t="shared" si="8"/>
        <v>0</v>
      </c>
      <c r="H127" s="26" t="e">
        <f t="shared" si="6"/>
        <v>#DIV/0!</v>
      </c>
      <c r="I127" s="26">
        <f>I128</f>
        <v>0</v>
      </c>
    </row>
    <row r="128" spans="1:9" hidden="1">
      <c r="A128" s="24" t="s">
        <v>208</v>
      </c>
      <c r="B128" s="25" t="s">
        <v>209</v>
      </c>
      <c r="C128" s="26">
        <v>0</v>
      </c>
      <c r="D128" s="26">
        <v>0</v>
      </c>
      <c r="E128" s="66">
        <f t="shared" si="7"/>
        <v>0</v>
      </c>
      <c r="F128" s="26">
        <v>0</v>
      </c>
      <c r="G128" s="66">
        <f t="shared" si="8"/>
        <v>0</v>
      </c>
      <c r="H128" s="26" t="e">
        <f t="shared" si="6"/>
        <v>#DIV/0!</v>
      </c>
      <c r="I128" s="26">
        <v>0</v>
      </c>
    </row>
    <row r="129" spans="1:9" ht="25.5">
      <c r="A129" s="14" t="s">
        <v>210</v>
      </c>
      <c r="B129" s="19" t="s">
        <v>211</v>
      </c>
      <c r="C129" s="16">
        <f>C132+C134+C148+C151+C153+C130+C143</f>
        <v>55362.5</v>
      </c>
      <c r="D129" s="16">
        <f>D132+D134+D148+D151+D153+D130+D143</f>
        <v>55362.5</v>
      </c>
      <c r="E129" s="66">
        <f t="shared" si="7"/>
        <v>0</v>
      </c>
      <c r="F129" s="16">
        <f>F132+F134+F148+F151+F153+F130+F143</f>
        <v>48365.7</v>
      </c>
      <c r="G129" s="66">
        <f t="shared" si="8"/>
        <v>-6996.8000000000029</v>
      </c>
      <c r="H129" s="16">
        <f t="shared" si="6"/>
        <v>87.361842402348159</v>
      </c>
      <c r="I129" s="16">
        <f>I132+I134+I148+I151+I153+I130</f>
        <v>0</v>
      </c>
    </row>
    <row r="130" spans="1:9" ht="51" hidden="1">
      <c r="A130" s="33" t="s">
        <v>212</v>
      </c>
      <c r="B130" s="34" t="s">
        <v>213</v>
      </c>
      <c r="C130" s="16">
        <f>C131</f>
        <v>0</v>
      </c>
      <c r="D130" s="16">
        <f>D131</f>
        <v>0</v>
      </c>
      <c r="E130" s="66">
        <f t="shared" si="7"/>
        <v>0</v>
      </c>
      <c r="F130" s="16">
        <f>F131</f>
        <v>0</v>
      </c>
      <c r="G130" s="66">
        <f t="shared" si="8"/>
        <v>0</v>
      </c>
      <c r="H130" s="16" t="e">
        <f t="shared" si="6"/>
        <v>#DIV/0!</v>
      </c>
      <c r="I130" s="16">
        <f>I131</f>
        <v>0</v>
      </c>
    </row>
    <row r="131" spans="1:9" s="32" customFormat="1" ht="38.25" hidden="1">
      <c r="A131" s="37" t="s">
        <v>214</v>
      </c>
      <c r="B131" s="45" t="s">
        <v>215</v>
      </c>
      <c r="C131" s="26">
        <v>0</v>
      </c>
      <c r="D131" s="26">
        <v>0</v>
      </c>
      <c r="E131" s="66">
        <f t="shared" si="7"/>
        <v>0</v>
      </c>
      <c r="F131" s="26">
        <v>0</v>
      </c>
      <c r="G131" s="66">
        <f t="shared" si="8"/>
        <v>0</v>
      </c>
      <c r="H131" s="26" t="e">
        <f t="shared" si="6"/>
        <v>#DIV/0!</v>
      </c>
      <c r="I131" s="26"/>
    </row>
    <row r="132" spans="1:9" hidden="1">
      <c r="A132" s="14" t="s">
        <v>216</v>
      </c>
      <c r="B132" s="15" t="s">
        <v>217</v>
      </c>
      <c r="C132" s="16">
        <f>C133</f>
        <v>0</v>
      </c>
      <c r="D132" s="16">
        <f>D133</f>
        <v>0</v>
      </c>
      <c r="E132" s="66">
        <f t="shared" si="7"/>
        <v>0</v>
      </c>
      <c r="F132" s="16">
        <f>F133</f>
        <v>0</v>
      </c>
      <c r="G132" s="66">
        <f t="shared" si="8"/>
        <v>0</v>
      </c>
      <c r="H132" s="16" t="e">
        <f t="shared" si="6"/>
        <v>#DIV/0!</v>
      </c>
      <c r="I132" s="16">
        <f>I133</f>
        <v>0</v>
      </c>
    </row>
    <row r="133" spans="1:9" ht="25.5" hidden="1">
      <c r="A133" s="24" t="s">
        <v>218</v>
      </c>
      <c r="B133" s="25" t="s">
        <v>219</v>
      </c>
      <c r="C133" s="26">
        <v>0</v>
      </c>
      <c r="D133" s="26">
        <v>0</v>
      </c>
      <c r="E133" s="66">
        <f t="shared" si="7"/>
        <v>0</v>
      </c>
      <c r="F133" s="26"/>
      <c r="G133" s="66">
        <f t="shared" si="8"/>
        <v>0</v>
      </c>
      <c r="H133" s="26" t="e">
        <f t="shared" si="6"/>
        <v>#DIV/0!</v>
      </c>
      <c r="I133" s="26"/>
    </row>
    <row r="134" spans="1:9" ht="57" customHeight="1">
      <c r="A134" s="14" t="s">
        <v>220</v>
      </c>
      <c r="B134" s="15" t="s">
        <v>221</v>
      </c>
      <c r="C134" s="16">
        <f>C135+C137+C139+C141</f>
        <v>48561.3</v>
      </c>
      <c r="D134" s="16">
        <f>D135+D137+D139+D141</f>
        <v>48561.3</v>
      </c>
      <c r="E134" s="66">
        <f t="shared" si="7"/>
        <v>0</v>
      </c>
      <c r="F134" s="16">
        <f>F135+F137+F139+F141</f>
        <v>40305.999999999993</v>
      </c>
      <c r="G134" s="66">
        <f t="shared" si="8"/>
        <v>-8255.3000000000102</v>
      </c>
      <c r="H134" s="16">
        <f t="shared" si="6"/>
        <v>83.000249169606235</v>
      </c>
      <c r="I134" s="16">
        <f>I135+I137+I139+I141</f>
        <v>0</v>
      </c>
    </row>
    <row r="135" spans="1:9" ht="43.9" customHeight="1">
      <c r="A135" s="39" t="s">
        <v>222</v>
      </c>
      <c r="B135" s="40" t="s">
        <v>223</v>
      </c>
      <c r="C135" s="27">
        <f>C136</f>
        <v>38798.5</v>
      </c>
      <c r="D135" s="27">
        <f>D136</f>
        <v>38798.5</v>
      </c>
      <c r="E135" s="66">
        <f t="shared" si="7"/>
        <v>0</v>
      </c>
      <c r="F135" s="27">
        <f>F136</f>
        <v>32039.599999999999</v>
      </c>
      <c r="G135" s="66">
        <f t="shared" si="8"/>
        <v>-6758.9000000000015</v>
      </c>
      <c r="H135" s="27">
        <f t="shared" si="6"/>
        <v>82.579481165508966</v>
      </c>
      <c r="I135" s="27">
        <f>I136</f>
        <v>0</v>
      </c>
    </row>
    <row r="136" spans="1:9" ht="55.15" customHeight="1">
      <c r="A136" s="24" t="s">
        <v>224</v>
      </c>
      <c r="B136" s="25" t="s">
        <v>225</v>
      </c>
      <c r="C136" s="31">
        <v>38798.5</v>
      </c>
      <c r="D136" s="31">
        <v>38798.5</v>
      </c>
      <c r="E136" s="66">
        <f t="shared" si="7"/>
        <v>0</v>
      </c>
      <c r="F136" s="31">
        <v>32039.599999999999</v>
      </c>
      <c r="G136" s="66">
        <f t="shared" si="8"/>
        <v>-6758.9000000000015</v>
      </c>
      <c r="H136" s="31">
        <f t="shared" si="6"/>
        <v>82.579481165508966</v>
      </c>
      <c r="I136" s="31"/>
    </row>
    <row r="137" spans="1:9" ht="55.15" customHeight="1">
      <c r="A137" s="21" t="s">
        <v>226</v>
      </c>
      <c r="B137" s="22" t="s">
        <v>227</v>
      </c>
      <c r="C137" s="27">
        <f>C138</f>
        <v>2012.4</v>
      </c>
      <c r="D137" s="27">
        <f>D138</f>
        <v>2012.4</v>
      </c>
      <c r="E137" s="66">
        <f t="shared" si="7"/>
        <v>0</v>
      </c>
      <c r="F137" s="27">
        <f>F138</f>
        <v>1264.5</v>
      </c>
      <c r="G137" s="66">
        <f t="shared" si="8"/>
        <v>-747.90000000000009</v>
      </c>
      <c r="H137" s="27">
        <f t="shared" si="6"/>
        <v>62.835420393559929</v>
      </c>
      <c r="I137" s="27">
        <f>I138</f>
        <v>0</v>
      </c>
    </row>
    <row r="138" spans="1:9" ht="42" customHeight="1">
      <c r="A138" s="24" t="s">
        <v>228</v>
      </c>
      <c r="B138" s="25" t="s">
        <v>229</v>
      </c>
      <c r="C138" s="26">
        <v>2012.4</v>
      </c>
      <c r="D138" s="26">
        <v>2012.4</v>
      </c>
      <c r="E138" s="66">
        <f t="shared" si="7"/>
        <v>0</v>
      </c>
      <c r="F138" s="26">
        <v>1264.5</v>
      </c>
      <c r="G138" s="66">
        <f t="shared" si="8"/>
        <v>-747.90000000000009</v>
      </c>
      <c r="H138" s="26">
        <f t="shared" si="6"/>
        <v>62.835420393559929</v>
      </c>
      <c r="I138" s="26"/>
    </row>
    <row r="139" spans="1:9" ht="51">
      <c r="A139" s="39" t="s">
        <v>230</v>
      </c>
      <c r="B139" s="40" t="s">
        <v>231</v>
      </c>
      <c r="C139" s="27">
        <f>C140</f>
        <v>700.4</v>
      </c>
      <c r="D139" s="27">
        <f>D140</f>
        <v>700.4</v>
      </c>
      <c r="E139" s="66">
        <f t="shared" si="7"/>
        <v>0</v>
      </c>
      <c r="F139" s="27">
        <f>F140</f>
        <v>575.20000000000005</v>
      </c>
      <c r="G139" s="66">
        <f t="shared" si="8"/>
        <v>-125.19999999999993</v>
      </c>
      <c r="H139" s="27">
        <f t="shared" si="6"/>
        <v>82.124500285551122</v>
      </c>
      <c r="I139" s="27">
        <f>I140</f>
        <v>0</v>
      </c>
    </row>
    <row r="140" spans="1:9" ht="38.25">
      <c r="A140" s="24" t="s">
        <v>232</v>
      </c>
      <c r="B140" s="25" t="s">
        <v>233</v>
      </c>
      <c r="C140" s="26">
        <v>700.4</v>
      </c>
      <c r="D140" s="26">
        <v>700.4</v>
      </c>
      <c r="E140" s="66">
        <f t="shared" si="7"/>
        <v>0</v>
      </c>
      <c r="F140" s="26">
        <v>575.20000000000005</v>
      </c>
      <c r="G140" s="66">
        <f t="shared" si="8"/>
        <v>-125.19999999999993</v>
      </c>
      <c r="H140" s="26">
        <f t="shared" si="6"/>
        <v>82.124500285551122</v>
      </c>
      <c r="I140" s="26"/>
    </row>
    <row r="141" spans="1:9" ht="29.45" customHeight="1">
      <c r="A141" s="39" t="s">
        <v>234</v>
      </c>
      <c r="B141" s="40" t="s">
        <v>235</v>
      </c>
      <c r="C141" s="23">
        <f>C142</f>
        <v>7050</v>
      </c>
      <c r="D141" s="23">
        <f>D142</f>
        <v>7050</v>
      </c>
      <c r="E141" s="66">
        <f t="shared" si="7"/>
        <v>0</v>
      </c>
      <c r="F141" s="23">
        <f>F142</f>
        <v>6426.7</v>
      </c>
      <c r="G141" s="66">
        <f t="shared" si="8"/>
        <v>-623.30000000000018</v>
      </c>
      <c r="H141" s="23">
        <f t="shared" si="6"/>
        <v>91.158865248226945</v>
      </c>
      <c r="I141" s="23"/>
    </row>
    <row r="142" spans="1:9" ht="25.5">
      <c r="A142" s="24" t="s">
        <v>236</v>
      </c>
      <c r="B142" s="25" t="s">
        <v>237</v>
      </c>
      <c r="C142" s="26">
        <v>7050</v>
      </c>
      <c r="D142" s="26">
        <v>7050</v>
      </c>
      <c r="E142" s="66">
        <f t="shared" si="7"/>
        <v>0</v>
      </c>
      <c r="F142" s="26">
        <v>6426.7</v>
      </c>
      <c r="G142" s="66">
        <f t="shared" si="8"/>
        <v>-623.30000000000018</v>
      </c>
      <c r="H142" s="26">
        <f t="shared" ref="H142:H205" si="12">F142/D142*100</f>
        <v>91.158865248226945</v>
      </c>
      <c r="I142" s="26"/>
    </row>
    <row r="143" spans="1:9" s="35" customFormat="1" ht="31.9" customHeight="1">
      <c r="A143" s="14" t="s">
        <v>238</v>
      </c>
      <c r="B143" s="15" t="s">
        <v>239</v>
      </c>
      <c r="C143" s="16">
        <f>C144+C146</f>
        <v>2454</v>
      </c>
      <c r="D143" s="16">
        <f>D144+D146</f>
        <v>2454</v>
      </c>
      <c r="E143" s="66">
        <f t="shared" si="7"/>
        <v>0</v>
      </c>
      <c r="F143" s="16">
        <f>F144+F146</f>
        <v>2565.7999999999997</v>
      </c>
      <c r="G143" s="66">
        <f t="shared" si="8"/>
        <v>111.79999999999973</v>
      </c>
      <c r="H143" s="16">
        <f t="shared" si="12"/>
        <v>104.55582722086389</v>
      </c>
      <c r="I143" s="16"/>
    </row>
    <row r="144" spans="1:9" s="28" customFormat="1" ht="31.15" customHeight="1">
      <c r="A144" s="39" t="s">
        <v>240</v>
      </c>
      <c r="B144" s="40" t="s">
        <v>241</v>
      </c>
      <c r="C144" s="27">
        <f>C145</f>
        <v>2431.1999999999998</v>
      </c>
      <c r="D144" s="27">
        <f>D145</f>
        <v>2431.1999999999998</v>
      </c>
      <c r="E144" s="66">
        <f t="shared" si="7"/>
        <v>0</v>
      </c>
      <c r="F144" s="27">
        <f>F145</f>
        <v>2529.6</v>
      </c>
      <c r="G144" s="66">
        <f t="shared" si="8"/>
        <v>98.400000000000091</v>
      </c>
      <c r="H144" s="27">
        <f t="shared" si="12"/>
        <v>104.04738400789735</v>
      </c>
      <c r="I144" s="27"/>
    </row>
    <row r="145" spans="1:9" ht="68.45" customHeight="1">
      <c r="A145" s="24" t="s">
        <v>242</v>
      </c>
      <c r="B145" s="25" t="s">
        <v>243</v>
      </c>
      <c r="C145" s="26">
        <v>2431.1999999999998</v>
      </c>
      <c r="D145" s="26">
        <v>2431.1999999999998</v>
      </c>
      <c r="E145" s="66">
        <f t="shared" si="7"/>
        <v>0</v>
      </c>
      <c r="F145" s="26">
        <v>2529.6</v>
      </c>
      <c r="G145" s="66">
        <f t="shared" si="8"/>
        <v>98.400000000000091</v>
      </c>
      <c r="H145" s="26">
        <f t="shared" si="12"/>
        <v>104.04738400789735</v>
      </c>
      <c r="I145" s="26"/>
    </row>
    <row r="146" spans="1:9" s="28" customFormat="1" ht="28.9" customHeight="1">
      <c r="A146" s="39" t="s">
        <v>244</v>
      </c>
      <c r="B146" s="40" t="s">
        <v>245</v>
      </c>
      <c r="C146" s="27">
        <f>C147</f>
        <v>22.8</v>
      </c>
      <c r="D146" s="27">
        <f>D147</f>
        <v>22.8</v>
      </c>
      <c r="E146" s="66">
        <f t="shared" si="7"/>
        <v>0</v>
      </c>
      <c r="F146" s="27">
        <f>F147</f>
        <v>36.200000000000003</v>
      </c>
      <c r="G146" s="66">
        <f t="shared" si="8"/>
        <v>13.400000000000002</v>
      </c>
      <c r="H146" s="27">
        <f t="shared" si="12"/>
        <v>158.7719298245614</v>
      </c>
      <c r="I146" s="27"/>
    </row>
    <row r="147" spans="1:9" ht="55.9" customHeight="1">
      <c r="A147" s="24" t="s">
        <v>246</v>
      </c>
      <c r="B147" s="25" t="s">
        <v>247</v>
      </c>
      <c r="C147" s="26">
        <v>22.8</v>
      </c>
      <c r="D147" s="26">
        <v>22.8</v>
      </c>
      <c r="E147" s="66">
        <f t="shared" si="7"/>
        <v>0</v>
      </c>
      <c r="F147" s="26">
        <v>36.200000000000003</v>
      </c>
      <c r="G147" s="66">
        <f t="shared" si="8"/>
        <v>13.400000000000002</v>
      </c>
      <c r="H147" s="26">
        <f t="shared" si="12"/>
        <v>158.7719298245614</v>
      </c>
      <c r="I147" s="26"/>
    </row>
    <row r="148" spans="1:9" hidden="1">
      <c r="A148" s="46" t="s">
        <v>248</v>
      </c>
      <c r="B148" s="15" t="s">
        <v>249</v>
      </c>
      <c r="C148" s="16">
        <f>C149</f>
        <v>0</v>
      </c>
      <c r="D148" s="16">
        <f>D149</f>
        <v>0</v>
      </c>
      <c r="E148" s="66">
        <f t="shared" ref="E148:E213" si="13">D148-C148</f>
        <v>0</v>
      </c>
      <c r="F148" s="16">
        <f>F149</f>
        <v>0</v>
      </c>
      <c r="G148" s="66">
        <f t="shared" ref="G148:G213" si="14">F148-D148</f>
        <v>0</v>
      </c>
      <c r="H148" s="16" t="e">
        <f t="shared" si="12"/>
        <v>#DIV/0!</v>
      </c>
      <c r="I148" s="16">
        <f>I149</f>
        <v>0</v>
      </c>
    </row>
    <row r="149" spans="1:9" ht="31.15" hidden="1" customHeight="1">
      <c r="A149" s="47" t="s">
        <v>250</v>
      </c>
      <c r="B149" s="40" t="s">
        <v>251</v>
      </c>
      <c r="C149" s="27">
        <f>C150</f>
        <v>0</v>
      </c>
      <c r="D149" s="27">
        <f>D150</f>
        <v>0</v>
      </c>
      <c r="E149" s="66">
        <f t="shared" si="13"/>
        <v>0</v>
      </c>
      <c r="F149" s="27">
        <f>F150</f>
        <v>0</v>
      </c>
      <c r="G149" s="66">
        <f t="shared" si="14"/>
        <v>0</v>
      </c>
      <c r="H149" s="27" t="e">
        <f t="shared" si="12"/>
        <v>#DIV/0!</v>
      </c>
      <c r="I149" s="27">
        <f>I150</f>
        <v>0</v>
      </c>
    </row>
    <row r="150" spans="1:9" ht="38.25" hidden="1">
      <c r="A150" s="48" t="s">
        <v>252</v>
      </c>
      <c r="B150" s="25" t="s">
        <v>253</v>
      </c>
      <c r="C150" s="26">
        <v>0</v>
      </c>
      <c r="D150" s="26">
        <v>0</v>
      </c>
      <c r="E150" s="66">
        <f t="shared" si="13"/>
        <v>0</v>
      </c>
      <c r="F150" s="26"/>
      <c r="G150" s="66">
        <f t="shared" si="14"/>
        <v>0</v>
      </c>
      <c r="H150" s="26" t="e">
        <f t="shared" si="12"/>
        <v>#DIV/0!</v>
      </c>
      <c r="I150" s="26"/>
    </row>
    <row r="151" spans="1:9" ht="51" hidden="1">
      <c r="A151" s="46" t="s">
        <v>254</v>
      </c>
      <c r="B151" s="43" t="s">
        <v>255</v>
      </c>
      <c r="C151" s="26">
        <f>C152</f>
        <v>0</v>
      </c>
      <c r="D151" s="26">
        <f>D152</f>
        <v>0</v>
      </c>
      <c r="E151" s="66">
        <f t="shared" si="13"/>
        <v>0</v>
      </c>
      <c r="F151" s="26">
        <f>F152</f>
        <v>0</v>
      </c>
      <c r="G151" s="66">
        <f t="shared" si="14"/>
        <v>0</v>
      </c>
      <c r="H151" s="26" t="e">
        <f t="shared" si="12"/>
        <v>#DIV/0!</v>
      </c>
      <c r="I151" s="26">
        <f>I152</f>
        <v>0</v>
      </c>
    </row>
    <row r="152" spans="1:9" ht="51" hidden="1">
      <c r="A152" s="49" t="s">
        <v>256</v>
      </c>
      <c r="B152" s="25" t="s">
        <v>257</v>
      </c>
      <c r="C152" s="26">
        <v>0</v>
      </c>
      <c r="D152" s="26">
        <v>0</v>
      </c>
      <c r="E152" s="66">
        <f t="shared" si="13"/>
        <v>0</v>
      </c>
      <c r="F152" s="26">
        <v>0</v>
      </c>
      <c r="G152" s="66">
        <f t="shared" si="14"/>
        <v>0</v>
      </c>
      <c r="H152" s="26" t="e">
        <f t="shared" si="12"/>
        <v>#DIV/0!</v>
      </c>
      <c r="I152" s="26">
        <v>0</v>
      </c>
    </row>
    <row r="153" spans="1:9" ht="51">
      <c r="A153" s="14" t="s">
        <v>258</v>
      </c>
      <c r="B153" s="43" t="s">
        <v>259</v>
      </c>
      <c r="C153" s="16">
        <f>C156+C154</f>
        <v>4347.2</v>
      </c>
      <c r="D153" s="16">
        <f>D156+D154</f>
        <v>4347.2</v>
      </c>
      <c r="E153" s="66">
        <f t="shared" si="13"/>
        <v>0</v>
      </c>
      <c r="F153" s="16">
        <f>F156+F154</f>
        <v>5493.9</v>
      </c>
      <c r="G153" s="66">
        <f t="shared" si="14"/>
        <v>1146.6999999999998</v>
      </c>
      <c r="H153" s="16">
        <f t="shared" si="12"/>
        <v>126.37789841737211</v>
      </c>
      <c r="I153" s="16">
        <f>I156+I154</f>
        <v>0</v>
      </c>
    </row>
    <row r="154" spans="1:9" ht="25.5" hidden="1">
      <c r="A154" s="39" t="s">
        <v>260</v>
      </c>
      <c r="B154" s="22" t="s">
        <v>261</v>
      </c>
      <c r="C154" s="27">
        <f>C155</f>
        <v>0</v>
      </c>
      <c r="D154" s="27">
        <f>D155</f>
        <v>0</v>
      </c>
      <c r="E154" s="66">
        <f t="shared" si="13"/>
        <v>0</v>
      </c>
      <c r="F154" s="27">
        <f>F155</f>
        <v>0</v>
      </c>
      <c r="G154" s="66">
        <f t="shared" si="14"/>
        <v>0</v>
      </c>
      <c r="H154" s="27" t="e">
        <f t="shared" si="12"/>
        <v>#DIV/0!</v>
      </c>
      <c r="I154" s="27">
        <f>I155</f>
        <v>0</v>
      </c>
    </row>
    <row r="155" spans="1:9" ht="25.5" hidden="1">
      <c r="A155" s="24" t="s">
        <v>262</v>
      </c>
      <c r="B155" s="30" t="s">
        <v>263</v>
      </c>
      <c r="C155" s="26">
        <v>0</v>
      </c>
      <c r="D155" s="26">
        <v>0</v>
      </c>
      <c r="E155" s="66">
        <f t="shared" si="13"/>
        <v>0</v>
      </c>
      <c r="F155" s="26">
        <v>0</v>
      </c>
      <c r="G155" s="66">
        <f t="shared" si="14"/>
        <v>0</v>
      </c>
      <c r="H155" s="26" t="e">
        <f t="shared" si="12"/>
        <v>#DIV/0!</v>
      </c>
      <c r="I155" s="26"/>
    </row>
    <row r="156" spans="1:9" ht="51">
      <c r="A156" s="50" t="s">
        <v>264</v>
      </c>
      <c r="B156" s="22" t="s">
        <v>265</v>
      </c>
      <c r="C156" s="23">
        <f>C157</f>
        <v>4347.2</v>
      </c>
      <c r="D156" s="23">
        <f>D157</f>
        <v>4347.2</v>
      </c>
      <c r="E156" s="66">
        <f t="shared" si="13"/>
        <v>0</v>
      </c>
      <c r="F156" s="23">
        <f>F157</f>
        <v>5493.9</v>
      </c>
      <c r="G156" s="66">
        <f t="shared" si="14"/>
        <v>1146.6999999999998</v>
      </c>
      <c r="H156" s="23">
        <f t="shared" si="12"/>
        <v>126.37789841737211</v>
      </c>
      <c r="I156" s="23">
        <f>I157</f>
        <v>0</v>
      </c>
    </row>
    <row r="157" spans="1:9" ht="51">
      <c r="A157" s="51" t="s">
        <v>266</v>
      </c>
      <c r="B157" s="52" t="s">
        <v>267</v>
      </c>
      <c r="C157" s="31">
        <v>4347.2</v>
      </c>
      <c r="D157" s="31">
        <v>4347.2</v>
      </c>
      <c r="E157" s="66">
        <f t="shared" si="13"/>
        <v>0</v>
      </c>
      <c r="F157" s="31">
        <v>5493.9</v>
      </c>
      <c r="G157" s="66">
        <f t="shared" si="14"/>
        <v>1146.6999999999998</v>
      </c>
      <c r="H157" s="31">
        <f t="shared" si="12"/>
        <v>126.37789841737211</v>
      </c>
      <c r="I157" s="31"/>
    </row>
    <row r="158" spans="1:9">
      <c r="A158" s="14" t="s">
        <v>268</v>
      </c>
      <c r="B158" s="19" t="s">
        <v>269</v>
      </c>
      <c r="C158" s="16">
        <f>C159+C167</f>
        <v>55714.399999999994</v>
      </c>
      <c r="D158" s="16">
        <f>D159+D167</f>
        <v>59244.399999999994</v>
      </c>
      <c r="E158" s="66">
        <f t="shared" si="13"/>
        <v>3530</v>
      </c>
      <c r="F158" s="16">
        <f>F159+F167</f>
        <v>32210</v>
      </c>
      <c r="G158" s="66">
        <f t="shared" si="14"/>
        <v>-27034.399999999994</v>
      </c>
      <c r="H158" s="16">
        <f t="shared" si="12"/>
        <v>54.368007777950325</v>
      </c>
      <c r="I158" s="16" t="e">
        <f>I159+I167</f>
        <v>#REF!</v>
      </c>
    </row>
    <row r="159" spans="1:9" s="35" customFormat="1">
      <c r="A159" s="53" t="s">
        <v>270</v>
      </c>
      <c r="B159" s="54" t="s">
        <v>271</v>
      </c>
      <c r="C159" s="16">
        <f>C160+C161+C162+C163+C166</f>
        <v>55714.399999999994</v>
      </c>
      <c r="D159" s="16">
        <f>D160+D161+D162+D163+D166</f>
        <v>59244.399999999994</v>
      </c>
      <c r="E159" s="66">
        <f t="shared" si="13"/>
        <v>3530</v>
      </c>
      <c r="F159" s="16">
        <f>F160+F161+F162+F163+F166</f>
        <v>32210</v>
      </c>
      <c r="G159" s="66">
        <f t="shared" si="14"/>
        <v>-27034.399999999994</v>
      </c>
      <c r="H159" s="16">
        <f t="shared" si="12"/>
        <v>54.368007777950325</v>
      </c>
      <c r="I159" s="16" t="e">
        <f>I160+I161+I162+#REF!+I165+I166</f>
        <v>#REF!</v>
      </c>
    </row>
    <row r="160" spans="1:9" ht="38.25">
      <c r="A160" s="51" t="s">
        <v>272</v>
      </c>
      <c r="B160" s="52" t="s">
        <v>273</v>
      </c>
      <c r="C160" s="31">
        <v>260</v>
      </c>
      <c r="D160" s="31">
        <v>260</v>
      </c>
      <c r="E160" s="66">
        <f t="shared" si="13"/>
        <v>0</v>
      </c>
      <c r="F160" s="31">
        <v>525.4</v>
      </c>
      <c r="G160" s="66">
        <f t="shared" si="14"/>
        <v>265.39999999999998</v>
      </c>
      <c r="H160" s="31">
        <f t="shared" si="12"/>
        <v>202.07692307692309</v>
      </c>
      <c r="I160" s="31"/>
    </row>
    <row r="161" spans="1:9" ht="38.25" hidden="1">
      <c r="A161" s="51" t="s">
        <v>274</v>
      </c>
      <c r="B161" s="52" t="s">
        <v>275</v>
      </c>
      <c r="C161" s="31">
        <v>0</v>
      </c>
      <c r="D161" s="31">
        <v>0</v>
      </c>
      <c r="E161" s="66">
        <f t="shared" si="13"/>
        <v>0</v>
      </c>
      <c r="F161" s="31">
        <v>0</v>
      </c>
      <c r="G161" s="66">
        <f t="shared" si="14"/>
        <v>0</v>
      </c>
      <c r="H161" s="31" t="e">
        <f t="shared" si="12"/>
        <v>#DIV/0!</v>
      </c>
      <c r="I161" s="31"/>
    </row>
    <row r="162" spans="1:9" ht="38.25">
      <c r="A162" s="51" t="s">
        <v>276</v>
      </c>
      <c r="B162" s="52" t="s">
        <v>277</v>
      </c>
      <c r="C162" s="31">
        <v>50150</v>
      </c>
      <c r="D162" s="31">
        <v>50150</v>
      </c>
      <c r="E162" s="66">
        <f t="shared" si="13"/>
        <v>0</v>
      </c>
      <c r="F162" s="31">
        <v>22529.200000000001</v>
      </c>
      <c r="G162" s="66">
        <f t="shared" si="14"/>
        <v>-27620.799999999999</v>
      </c>
      <c r="H162" s="31">
        <f t="shared" si="12"/>
        <v>44.92362911266202</v>
      </c>
      <c r="I162" s="31"/>
    </row>
    <row r="163" spans="1:9">
      <c r="A163" s="51" t="s">
        <v>278</v>
      </c>
      <c r="B163" s="52" t="s">
        <v>279</v>
      </c>
      <c r="C163" s="31">
        <f>C164+C165</f>
        <v>5301.7</v>
      </c>
      <c r="D163" s="31">
        <f>D164+D165</f>
        <v>8831.6999999999989</v>
      </c>
      <c r="E163" s="66">
        <f t="shared" si="13"/>
        <v>3529.9999999999991</v>
      </c>
      <c r="F163" s="31">
        <f>F164+F165</f>
        <v>9153.8000000000011</v>
      </c>
      <c r="G163" s="66">
        <f t="shared" si="14"/>
        <v>322.10000000000218</v>
      </c>
      <c r="H163" s="31">
        <f t="shared" si="12"/>
        <v>103.64708946182503</v>
      </c>
      <c r="I163" s="31"/>
    </row>
    <row r="164" spans="1:9" ht="38.25">
      <c r="A164" s="51" t="s">
        <v>280</v>
      </c>
      <c r="B164" s="52" t="s">
        <v>281</v>
      </c>
      <c r="C164" s="31">
        <v>3680.9</v>
      </c>
      <c r="D164" s="31">
        <v>7680.9</v>
      </c>
      <c r="E164" s="66">
        <f t="shared" si="13"/>
        <v>3999.9999999999995</v>
      </c>
      <c r="F164" s="31">
        <v>8002.1</v>
      </c>
      <c r="G164" s="66">
        <f t="shared" si="14"/>
        <v>321.20000000000073</v>
      </c>
      <c r="H164" s="31">
        <f t="shared" si="12"/>
        <v>104.18180161179029</v>
      </c>
      <c r="I164" s="31"/>
    </row>
    <row r="165" spans="1:9" ht="38.25">
      <c r="A165" s="51" t="s">
        <v>430</v>
      </c>
      <c r="B165" s="52" t="s">
        <v>502</v>
      </c>
      <c r="C165" s="31">
        <v>1620.8</v>
      </c>
      <c r="D165" s="31">
        <v>1150.8</v>
      </c>
      <c r="E165" s="66">
        <f t="shared" si="13"/>
        <v>-470</v>
      </c>
      <c r="F165" s="31">
        <v>1151.7</v>
      </c>
      <c r="G165" s="66">
        <f t="shared" si="14"/>
        <v>0.90000000000009095</v>
      </c>
      <c r="H165" s="31">
        <f t="shared" si="12"/>
        <v>100.07820646506778</v>
      </c>
      <c r="I165" s="31"/>
    </row>
    <row r="166" spans="1:9" ht="58.15" customHeight="1">
      <c r="A166" s="51" t="s">
        <v>282</v>
      </c>
      <c r="B166" s="52" t="s">
        <v>283</v>
      </c>
      <c r="C166" s="31">
        <v>2.7</v>
      </c>
      <c r="D166" s="31">
        <v>2.7</v>
      </c>
      <c r="E166" s="66">
        <f t="shared" si="13"/>
        <v>0</v>
      </c>
      <c r="F166" s="31">
        <v>1.6</v>
      </c>
      <c r="G166" s="66">
        <f t="shared" si="14"/>
        <v>-1.1000000000000001</v>
      </c>
      <c r="H166" s="31">
        <f t="shared" si="12"/>
        <v>59.259259259259252</v>
      </c>
      <c r="I166" s="31"/>
    </row>
    <row r="167" spans="1:9" s="35" customFormat="1" hidden="1">
      <c r="A167" s="14" t="s">
        <v>284</v>
      </c>
      <c r="B167" s="15" t="s">
        <v>285</v>
      </c>
      <c r="C167" s="44">
        <f>C168</f>
        <v>0</v>
      </c>
      <c r="D167" s="44">
        <f>D168</f>
        <v>0</v>
      </c>
      <c r="E167" s="66">
        <f t="shared" si="13"/>
        <v>0</v>
      </c>
      <c r="F167" s="44">
        <f>F168</f>
        <v>0</v>
      </c>
      <c r="G167" s="66">
        <f t="shared" si="14"/>
        <v>0</v>
      </c>
      <c r="H167" s="44" t="e">
        <f t="shared" si="12"/>
        <v>#DIV/0!</v>
      </c>
      <c r="I167" s="16">
        <f>I168</f>
        <v>0</v>
      </c>
    </row>
    <row r="168" spans="1:9" s="28" customFormat="1" ht="15.6" hidden="1" customHeight="1">
      <c r="A168" s="24" t="s">
        <v>286</v>
      </c>
      <c r="B168" s="25" t="s">
        <v>287</v>
      </c>
      <c r="C168" s="26">
        <v>0</v>
      </c>
      <c r="D168" s="26"/>
      <c r="E168" s="66">
        <f t="shared" si="13"/>
        <v>0</v>
      </c>
      <c r="F168" s="26"/>
      <c r="G168" s="66">
        <f t="shared" si="14"/>
        <v>0</v>
      </c>
      <c r="H168" s="26" t="e">
        <f t="shared" si="12"/>
        <v>#DIV/0!</v>
      </c>
      <c r="I168" s="26"/>
    </row>
    <row r="169" spans="1:9" s="28" customFormat="1" ht="25.5">
      <c r="A169" s="14" t="s">
        <v>288</v>
      </c>
      <c r="B169" s="15" t="s">
        <v>289</v>
      </c>
      <c r="C169" s="16">
        <f>C170+C172</f>
        <v>920.5</v>
      </c>
      <c r="D169" s="16">
        <f>D170+D172</f>
        <v>920.5</v>
      </c>
      <c r="E169" s="66">
        <f t="shared" si="13"/>
        <v>0</v>
      </c>
      <c r="F169" s="16">
        <f>F170+F172</f>
        <v>41431.700000000004</v>
      </c>
      <c r="G169" s="66">
        <f t="shared" si="14"/>
        <v>40511.200000000004</v>
      </c>
      <c r="H169" s="16">
        <f t="shared" si="12"/>
        <v>4500.9994568169477</v>
      </c>
      <c r="I169" s="16">
        <f>I170+I172</f>
        <v>0</v>
      </c>
    </row>
    <row r="170" spans="1:9" s="35" customFormat="1">
      <c r="A170" s="42" t="s">
        <v>290</v>
      </c>
      <c r="B170" s="43" t="s">
        <v>291</v>
      </c>
      <c r="C170" s="16">
        <f>C171</f>
        <v>548.20000000000005</v>
      </c>
      <c r="D170" s="16">
        <f>D171</f>
        <v>548.20000000000005</v>
      </c>
      <c r="E170" s="66">
        <f t="shared" si="13"/>
        <v>0</v>
      </c>
      <c r="F170" s="16">
        <f>F171</f>
        <v>382.2</v>
      </c>
      <c r="G170" s="66">
        <f t="shared" si="14"/>
        <v>-166.00000000000006</v>
      </c>
      <c r="H170" s="16">
        <f t="shared" si="12"/>
        <v>69.719080627508205</v>
      </c>
      <c r="I170" s="16">
        <f>I171</f>
        <v>0</v>
      </c>
    </row>
    <row r="171" spans="1:9" ht="25.5">
      <c r="A171" s="24" t="s">
        <v>292</v>
      </c>
      <c r="B171" s="25" t="s">
        <v>293</v>
      </c>
      <c r="C171" s="26">
        <v>548.20000000000005</v>
      </c>
      <c r="D171" s="26">
        <v>548.20000000000005</v>
      </c>
      <c r="E171" s="66">
        <f t="shared" si="13"/>
        <v>0</v>
      </c>
      <c r="F171" s="26">
        <v>382.2</v>
      </c>
      <c r="G171" s="66">
        <f t="shared" si="14"/>
        <v>-166.00000000000006</v>
      </c>
      <c r="H171" s="26">
        <f t="shared" si="12"/>
        <v>69.719080627508205</v>
      </c>
      <c r="I171" s="26"/>
    </row>
    <row r="172" spans="1:9" s="35" customFormat="1">
      <c r="A172" s="42" t="s">
        <v>294</v>
      </c>
      <c r="B172" s="43" t="s">
        <v>295</v>
      </c>
      <c r="C172" s="16">
        <f>C173+C175</f>
        <v>372.3</v>
      </c>
      <c r="D172" s="16">
        <f>D173+D175</f>
        <v>372.3</v>
      </c>
      <c r="E172" s="66">
        <f t="shared" si="13"/>
        <v>0</v>
      </c>
      <c r="F172" s="16">
        <f>F173+F175</f>
        <v>41049.500000000007</v>
      </c>
      <c r="G172" s="66">
        <f t="shared" si="14"/>
        <v>40677.200000000004</v>
      </c>
      <c r="H172" s="16">
        <f t="shared" si="12"/>
        <v>11025.919957023907</v>
      </c>
      <c r="I172" s="16">
        <f>I173+I175</f>
        <v>0</v>
      </c>
    </row>
    <row r="173" spans="1:9" s="28" customFormat="1" ht="25.5">
      <c r="A173" s="39" t="s">
        <v>296</v>
      </c>
      <c r="B173" s="40" t="s">
        <v>297</v>
      </c>
      <c r="C173" s="27">
        <f>C174</f>
        <v>277.8</v>
      </c>
      <c r="D173" s="27">
        <f>D174</f>
        <v>277.8</v>
      </c>
      <c r="E173" s="66">
        <f t="shared" si="13"/>
        <v>0</v>
      </c>
      <c r="F173" s="27">
        <f>F174</f>
        <v>264.7</v>
      </c>
      <c r="G173" s="66">
        <f t="shared" si="14"/>
        <v>-13.100000000000023</v>
      </c>
      <c r="H173" s="27">
        <f t="shared" si="12"/>
        <v>95.284377249820011</v>
      </c>
      <c r="I173" s="27">
        <f>I174</f>
        <v>0</v>
      </c>
    </row>
    <row r="174" spans="1:9" ht="25.5">
      <c r="A174" s="24" t="s">
        <v>298</v>
      </c>
      <c r="B174" s="25" t="s">
        <v>299</v>
      </c>
      <c r="C174" s="26">
        <v>277.8</v>
      </c>
      <c r="D174" s="26">
        <v>277.8</v>
      </c>
      <c r="E174" s="66">
        <f t="shared" si="13"/>
        <v>0</v>
      </c>
      <c r="F174" s="26">
        <v>264.7</v>
      </c>
      <c r="G174" s="66">
        <f t="shared" si="14"/>
        <v>-13.100000000000023</v>
      </c>
      <c r="H174" s="26">
        <f t="shared" si="12"/>
        <v>95.284377249820011</v>
      </c>
      <c r="I174" s="26"/>
    </row>
    <row r="175" spans="1:9" s="28" customFormat="1">
      <c r="A175" s="39" t="s">
        <v>300</v>
      </c>
      <c r="B175" s="40" t="s">
        <v>301</v>
      </c>
      <c r="C175" s="27">
        <f>SUM(C176:C179)</f>
        <v>94.5</v>
      </c>
      <c r="D175" s="27">
        <f>SUM(D176:D179)</f>
        <v>94.5</v>
      </c>
      <c r="E175" s="66">
        <f t="shared" si="13"/>
        <v>0</v>
      </c>
      <c r="F175" s="27">
        <f>SUM(F176:F179)</f>
        <v>40784.80000000001</v>
      </c>
      <c r="G175" s="66">
        <f t="shared" si="14"/>
        <v>40690.30000000001</v>
      </c>
      <c r="H175" s="27">
        <f t="shared" si="12"/>
        <v>43158.518518518533</v>
      </c>
      <c r="I175" s="27">
        <f>I176</f>
        <v>0</v>
      </c>
    </row>
    <row r="176" spans="1:9" ht="51">
      <c r="A176" s="24" t="s">
        <v>439</v>
      </c>
      <c r="B176" s="25" t="s">
        <v>437</v>
      </c>
      <c r="C176" s="26">
        <v>54</v>
      </c>
      <c r="D176" s="26">
        <v>54</v>
      </c>
      <c r="E176" s="66">
        <f t="shared" si="13"/>
        <v>0</v>
      </c>
      <c r="F176" s="26">
        <v>40368.300000000003</v>
      </c>
      <c r="G176" s="66">
        <f t="shared" si="14"/>
        <v>40314.300000000003</v>
      </c>
      <c r="H176" s="26">
        <f t="shared" si="12"/>
        <v>74756.111111111109</v>
      </c>
      <c r="I176" s="26"/>
    </row>
    <row r="177" spans="1:9" ht="55.15" customHeight="1">
      <c r="A177" s="24" t="s">
        <v>440</v>
      </c>
      <c r="B177" s="25" t="s">
        <v>438</v>
      </c>
      <c r="C177" s="26">
        <v>0</v>
      </c>
      <c r="D177" s="26">
        <v>0</v>
      </c>
      <c r="E177" s="66">
        <f t="shared" si="13"/>
        <v>0</v>
      </c>
      <c r="F177" s="26">
        <v>76.3</v>
      </c>
      <c r="G177" s="66">
        <f t="shared" si="14"/>
        <v>76.3</v>
      </c>
      <c r="H177" s="26"/>
      <c r="I177" s="26"/>
    </row>
    <row r="178" spans="1:9" ht="38.25">
      <c r="A178" s="24" t="s">
        <v>443</v>
      </c>
      <c r="B178" s="25" t="s">
        <v>441</v>
      </c>
      <c r="C178" s="26">
        <v>40.5</v>
      </c>
      <c r="D178" s="26">
        <v>40.5</v>
      </c>
      <c r="E178" s="66">
        <f t="shared" si="13"/>
        <v>0</v>
      </c>
      <c r="F178" s="26">
        <v>279.8</v>
      </c>
      <c r="G178" s="66">
        <f t="shared" si="14"/>
        <v>239.3</v>
      </c>
      <c r="H178" s="26">
        <f t="shared" si="12"/>
        <v>690.8641975308642</v>
      </c>
      <c r="I178" s="26"/>
    </row>
    <row r="179" spans="1:9" ht="51">
      <c r="A179" s="24" t="s">
        <v>444</v>
      </c>
      <c r="B179" s="25" t="s">
        <v>442</v>
      </c>
      <c r="C179" s="26">
        <v>0</v>
      </c>
      <c r="D179" s="26">
        <v>0</v>
      </c>
      <c r="E179" s="66">
        <f t="shared" si="13"/>
        <v>0</v>
      </c>
      <c r="F179" s="26">
        <v>60.4</v>
      </c>
      <c r="G179" s="66">
        <f t="shared" si="14"/>
        <v>60.4</v>
      </c>
      <c r="H179" s="26"/>
      <c r="I179" s="26"/>
    </row>
    <row r="180" spans="1:9" ht="13.15" customHeight="1">
      <c r="A180" s="14" t="s">
        <v>302</v>
      </c>
      <c r="B180" s="19" t="s">
        <v>303</v>
      </c>
      <c r="C180" s="16">
        <f>C181+C183+C191+C196</f>
        <v>10654.9</v>
      </c>
      <c r="D180" s="16">
        <f>D181+D183+D191+D196</f>
        <v>10654.9</v>
      </c>
      <c r="E180" s="66">
        <f t="shared" si="13"/>
        <v>0</v>
      </c>
      <c r="F180" s="16">
        <f>F181+F183+F191+F196</f>
        <v>15048.1</v>
      </c>
      <c r="G180" s="66">
        <f t="shared" si="14"/>
        <v>4393.2000000000007</v>
      </c>
      <c r="H180" s="16">
        <f t="shared" si="12"/>
        <v>141.23173375629995</v>
      </c>
      <c r="I180" s="16">
        <f>I181+I183+I191</f>
        <v>0</v>
      </c>
    </row>
    <row r="181" spans="1:9" s="35" customFormat="1">
      <c r="A181" s="18" t="s">
        <v>304</v>
      </c>
      <c r="B181" s="19" t="s">
        <v>305</v>
      </c>
      <c r="C181" s="16">
        <f>C182</f>
        <v>0</v>
      </c>
      <c r="D181" s="16">
        <f>D182</f>
        <v>0</v>
      </c>
      <c r="E181" s="66">
        <f t="shared" si="13"/>
        <v>0</v>
      </c>
      <c r="F181" s="16">
        <f>F182</f>
        <v>498.9</v>
      </c>
      <c r="G181" s="66">
        <f t="shared" si="14"/>
        <v>498.9</v>
      </c>
      <c r="H181" s="16"/>
      <c r="I181" s="16">
        <f>I182</f>
        <v>0</v>
      </c>
    </row>
    <row r="182" spans="1:9">
      <c r="A182" s="49" t="s">
        <v>306</v>
      </c>
      <c r="B182" s="55" t="s">
        <v>307</v>
      </c>
      <c r="C182" s="26">
        <v>0</v>
      </c>
      <c r="D182" s="26">
        <v>0</v>
      </c>
      <c r="E182" s="66">
        <f t="shared" si="13"/>
        <v>0</v>
      </c>
      <c r="F182" s="26">
        <v>498.9</v>
      </c>
      <c r="G182" s="66">
        <f t="shared" si="14"/>
        <v>498.9</v>
      </c>
      <c r="H182" s="26"/>
      <c r="I182" s="26"/>
    </row>
    <row r="183" spans="1:9" s="35" customFormat="1" ht="51">
      <c r="A183" s="18" t="s">
        <v>308</v>
      </c>
      <c r="B183" s="19" t="s">
        <v>309</v>
      </c>
      <c r="C183" s="16">
        <f>C184+C189</f>
        <v>9806.2999999999993</v>
      </c>
      <c r="D183" s="16">
        <f>D184+D189</f>
        <v>9806.2999999999993</v>
      </c>
      <c r="E183" s="66">
        <f t="shared" si="13"/>
        <v>0</v>
      </c>
      <c r="F183" s="16">
        <f>F184+F189</f>
        <v>13445.1</v>
      </c>
      <c r="G183" s="66">
        <f t="shared" si="14"/>
        <v>3638.8000000000011</v>
      </c>
      <c r="H183" s="16">
        <f t="shared" si="12"/>
        <v>137.10675790053335</v>
      </c>
      <c r="I183" s="16">
        <f>I184+I189</f>
        <v>0</v>
      </c>
    </row>
    <row r="184" spans="1:9" s="28" customFormat="1" ht="57.6" customHeight="1">
      <c r="A184" s="56" t="s">
        <v>310</v>
      </c>
      <c r="B184" s="57" t="s">
        <v>311</v>
      </c>
      <c r="C184" s="27">
        <f>C186+C185</f>
        <v>9806.2999999999993</v>
      </c>
      <c r="D184" s="27">
        <f>D186+D185</f>
        <v>9806.2999999999993</v>
      </c>
      <c r="E184" s="66">
        <f t="shared" si="13"/>
        <v>0</v>
      </c>
      <c r="F184" s="27">
        <f>F186+F185</f>
        <v>13440.9</v>
      </c>
      <c r="G184" s="66">
        <f t="shared" si="14"/>
        <v>3634.6000000000004</v>
      </c>
      <c r="H184" s="27">
        <f t="shared" si="12"/>
        <v>137.06392829099661</v>
      </c>
      <c r="I184" s="27">
        <f>I187+I186</f>
        <v>0</v>
      </c>
    </row>
    <row r="185" spans="1:9" s="28" customFormat="1" ht="55.9" hidden="1" customHeight="1">
      <c r="A185" s="49" t="s">
        <v>312</v>
      </c>
      <c r="B185" s="55" t="s">
        <v>313</v>
      </c>
      <c r="C185" s="31"/>
      <c r="D185" s="31"/>
      <c r="E185" s="66">
        <f t="shared" si="13"/>
        <v>0</v>
      </c>
      <c r="F185" s="31">
        <v>0</v>
      </c>
      <c r="G185" s="66">
        <f t="shared" si="14"/>
        <v>0</v>
      </c>
      <c r="H185" s="31" t="e">
        <f t="shared" si="12"/>
        <v>#DIV/0!</v>
      </c>
      <c r="I185" s="31"/>
    </row>
    <row r="186" spans="1:9" ht="58.9" customHeight="1">
      <c r="A186" s="49" t="s">
        <v>314</v>
      </c>
      <c r="B186" s="55" t="s">
        <v>315</v>
      </c>
      <c r="C186" s="26">
        <f>C187+C188</f>
        <v>9806.2999999999993</v>
      </c>
      <c r="D186" s="26">
        <f t="shared" ref="D186:F186" si="15">D187+D188</f>
        <v>9806.2999999999993</v>
      </c>
      <c r="E186" s="66">
        <f t="shared" si="13"/>
        <v>0</v>
      </c>
      <c r="F186" s="26">
        <f t="shared" si="15"/>
        <v>13440.9</v>
      </c>
      <c r="G186" s="66">
        <f t="shared" si="14"/>
        <v>3634.6000000000004</v>
      </c>
      <c r="H186" s="26">
        <f t="shared" si="12"/>
        <v>137.06392829099661</v>
      </c>
      <c r="I186" s="26"/>
    </row>
    <row r="187" spans="1:9" ht="76.5">
      <c r="A187" s="49" t="s">
        <v>316</v>
      </c>
      <c r="B187" s="55" t="s">
        <v>445</v>
      </c>
      <c r="C187" s="26">
        <v>3356.2</v>
      </c>
      <c r="D187" s="26">
        <v>3356.2</v>
      </c>
      <c r="E187" s="66">
        <f t="shared" si="13"/>
        <v>0</v>
      </c>
      <c r="F187" s="26">
        <v>101.8</v>
      </c>
      <c r="G187" s="66">
        <f t="shared" si="14"/>
        <v>-3254.3999999999996</v>
      </c>
      <c r="H187" s="26">
        <f t="shared" si="12"/>
        <v>3.0331923008163999</v>
      </c>
      <c r="I187" s="26"/>
    </row>
    <row r="188" spans="1:9" ht="76.5">
      <c r="A188" s="49" t="s">
        <v>317</v>
      </c>
      <c r="B188" s="55" t="s">
        <v>446</v>
      </c>
      <c r="C188" s="26">
        <v>6450.1</v>
      </c>
      <c r="D188" s="26">
        <v>6450.1</v>
      </c>
      <c r="E188" s="66">
        <f t="shared" si="13"/>
        <v>0</v>
      </c>
      <c r="F188" s="26">
        <v>13339.1</v>
      </c>
      <c r="G188" s="66">
        <f t="shared" si="14"/>
        <v>6889</v>
      </c>
      <c r="H188" s="26">
        <f t="shared" si="12"/>
        <v>206.80454566595867</v>
      </c>
      <c r="I188" s="26"/>
    </row>
    <row r="189" spans="1:9" s="28" customFormat="1" ht="58.15" customHeight="1">
      <c r="A189" s="56" t="s">
        <v>318</v>
      </c>
      <c r="B189" s="57" t="s">
        <v>319</v>
      </c>
      <c r="C189" s="27">
        <f>C190</f>
        <v>0</v>
      </c>
      <c r="D189" s="27">
        <f>D190</f>
        <v>0</v>
      </c>
      <c r="E189" s="66">
        <f t="shared" si="13"/>
        <v>0</v>
      </c>
      <c r="F189" s="27">
        <f>F190</f>
        <v>4.2</v>
      </c>
      <c r="G189" s="66">
        <f t="shared" si="14"/>
        <v>4.2</v>
      </c>
      <c r="H189" s="27"/>
      <c r="I189" s="27">
        <f>I190</f>
        <v>0</v>
      </c>
    </row>
    <row r="190" spans="1:9" ht="51">
      <c r="A190" s="49" t="s">
        <v>320</v>
      </c>
      <c r="B190" s="55" t="s">
        <v>755</v>
      </c>
      <c r="C190" s="26">
        <v>0</v>
      </c>
      <c r="D190" s="26">
        <v>0</v>
      </c>
      <c r="E190" s="66">
        <f t="shared" si="13"/>
        <v>0</v>
      </c>
      <c r="F190" s="26">
        <v>4.2</v>
      </c>
      <c r="G190" s="66">
        <f t="shared" si="14"/>
        <v>4.2</v>
      </c>
      <c r="H190" s="26"/>
      <c r="I190" s="26"/>
    </row>
    <row r="191" spans="1:9" s="35" customFormat="1" ht="25.5">
      <c r="A191" s="58" t="s">
        <v>321</v>
      </c>
      <c r="B191" s="59" t="s">
        <v>322</v>
      </c>
      <c r="C191" s="44">
        <f>C192+C194</f>
        <v>300</v>
      </c>
      <c r="D191" s="44">
        <f>D192+D194</f>
        <v>300</v>
      </c>
      <c r="E191" s="66">
        <f t="shared" si="13"/>
        <v>0</v>
      </c>
      <c r="F191" s="44">
        <f>F192+F194</f>
        <v>112</v>
      </c>
      <c r="G191" s="66">
        <f t="shared" si="14"/>
        <v>-188</v>
      </c>
      <c r="H191" s="44">
        <f t="shared" si="12"/>
        <v>37.333333333333336</v>
      </c>
      <c r="I191" s="44">
        <f>I192</f>
        <v>0</v>
      </c>
    </row>
    <row r="192" spans="1:9" s="28" customFormat="1" ht="25.5">
      <c r="A192" s="50" t="s">
        <v>323</v>
      </c>
      <c r="B192" s="60" t="s">
        <v>324</v>
      </c>
      <c r="C192" s="27">
        <f>C193</f>
        <v>300</v>
      </c>
      <c r="D192" s="27">
        <f>D193</f>
        <v>300</v>
      </c>
      <c r="E192" s="66">
        <f t="shared" si="13"/>
        <v>0</v>
      </c>
      <c r="F192" s="27">
        <f>F193</f>
        <v>112</v>
      </c>
      <c r="G192" s="66">
        <f t="shared" si="14"/>
        <v>-188</v>
      </c>
      <c r="H192" s="27">
        <f t="shared" si="12"/>
        <v>37.333333333333336</v>
      </c>
      <c r="I192" s="27">
        <f>I193</f>
        <v>0</v>
      </c>
    </row>
    <row r="193" spans="1:9" ht="25.5">
      <c r="A193" s="61" t="s">
        <v>325</v>
      </c>
      <c r="B193" s="55" t="s">
        <v>326</v>
      </c>
      <c r="C193" s="26">
        <v>300</v>
      </c>
      <c r="D193" s="26">
        <v>300</v>
      </c>
      <c r="E193" s="66">
        <f t="shared" si="13"/>
        <v>0</v>
      </c>
      <c r="F193" s="26">
        <v>112</v>
      </c>
      <c r="G193" s="66">
        <f t="shared" si="14"/>
        <v>-188</v>
      </c>
      <c r="H193" s="26">
        <f t="shared" si="12"/>
        <v>37.333333333333336</v>
      </c>
      <c r="I193" s="26"/>
    </row>
    <row r="194" spans="1:9" s="28" customFormat="1" ht="42" hidden="1" customHeight="1">
      <c r="A194" s="50" t="s">
        <v>327</v>
      </c>
      <c r="B194" s="60" t="s">
        <v>328</v>
      </c>
      <c r="C194" s="27">
        <f>C195</f>
        <v>0</v>
      </c>
      <c r="D194" s="27">
        <f>D195</f>
        <v>0</v>
      </c>
      <c r="E194" s="66">
        <f t="shared" si="13"/>
        <v>0</v>
      </c>
      <c r="F194" s="27">
        <f>F195</f>
        <v>0</v>
      </c>
      <c r="G194" s="66">
        <f t="shared" si="14"/>
        <v>0</v>
      </c>
      <c r="H194" s="27" t="e">
        <f t="shared" si="12"/>
        <v>#DIV/0!</v>
      </c>
      <c r="I194" s="27"/>
    </row>
    <row r="195" spans="1:9" ht="28.9" hidden="1" customHeight="1">
      <c r="A195" s="61" t="s">
        <v>329</v>
      </c>
      <c r="B195" s="55" t="s">
        <v>330</v>
      </c>
      <c r="C195" s="26">
        <v>0</v>
      </c>
      <c r="D195" s="26">
        <v>0</v>
      </c>
      <c r="E195" s="66">
        <f t="shared" si="13"/>
        <v>0</v>
      </c>
      <c r="F195" s="26">
        <v>0</v>
      </c>
      <c r="G195" s="66">
        <f t="shared" si="14"/>
        <v>0</v>
      </c>
      <c r="H195" s="26" t="e">
        <f t="shared" si="12"/>
        <v>#DIV/0!</v>
      </c>
      <c r="I195" s="26"/>
    </row>
    <row r="196" spans="1:9" ht="51">
      <c r="A196" s="58" t="s">
        <v>331</v>
      </c>
      <c r="B196" s="59" t="s">
        <v>332</v>
      </c>
      <c r="C196" s="44">
        <f>C197</f>
        <v>548.6</v>
      </c>
      <c r="D196" s="44">
        <f>D197</f>
        <v>548.6</v>
      </c>
      <c r="E196" s="66">
        <f t="shared" si="13"/>
        <v>0</v>
      </c>
      <c r="F196" s="44">
        <f>F197</f>
        <v>992.1</v>
      </c>
      <c r="G196" s="66">
        <f t="shared" si="14"/>
        <v>443.5</v>
      </c>
      <c r="H196" s="44">
        <f t="shared" si="12"/>
        <v>180.84214363835216</v>
      </c>
      <c r="I196" s="26"/>
    </row>
    <row r="197" spans="1:9" s="28" customFormat="1" ht="45" customHeight="1">
      <c r="A197" s="50" t="s">
        <v>333</v>
      </c>
      <c r="B197" s="57" t="s">
        <v>334</v>
      </c>
      <c r="C197" s="27">
        <f>C198</f>
        <v>548.6</v>
      </c>
      <c r="D197" s="27">
        <f>D198</f>
        <v>548.6</v>
      </c>
      <c r="E197" s="66">
        <f t="shared" si="13"/>
        <v>0</v>
      </c>
      <c r="F197" s="27">
        <f>F198</f>
        <v>992.1</v>
      </c>
      <c r="G197" s="66">
        <f t="shared" si="14"/>
        <v>443.5</v>
      </c>
      <c r="H197" s="27">
        <f t="shared" si="12"/>
        <v>180.84214363835216</v>
      </c>
      <c r="I197" s="27"/>
    </row>
    <row r="198" spans="1:9" ht="56.45" customHeight="1">
      <c r="A198" s="61" t="s">
        <v>335</v>
      </c>
      <c r="B198" s="55" t="s">
        <v>336</v>
      </c>
      <c r="C198" s="26">
        <v>548.6</v>
      </c>
      <c r="D198" s="26">
        <v>548.6</v>
      </c>
      <c r="E198" s="66">
        <f t="shared" si="13"/>
        <v>0</v>
      </c>
      <c r="F198" s="26">
        <v>992.1</v>
      </c>
      <c r="G198" s="66">
        <f t="shared" si="14"/>
        <v>443.5</v>
      </c>
      <c r="H198" s="26">
        <f t="shared" si="12"/>
        <v>180.84214363835216</v>
      </c>
      <c r="I198" s="26"/>
    </row>
    <row r="199" spans="1:9" hidden="1">
      <c r="A199" s="14" t="s">
        <v>337</v>
      </c>
      <c r="B199" s="19" t="s">
        <v>338</v>
      </c>
      <c r="C199" s="16">
        <f>C200</f>
        <v>0</v>
      </c>
      <c r="D199" s="16">
        <f>D200</f>
        <v>0</v>
      </c>
      <c r="E199" s="66">
        <f t="shared" si="13"/>
        <v>0</v>
      </c>
      <c r="F199" s="16">
        <f>F200</f>
        <v>0</v>
      </c>
      <c r="G199" s="66">
        <f t="shared" si="14"/>
        <v>0</v>
      </c>
      <c r="H199" s="16" t="e">
        <f t="shared" si="12"/>
        <v>#DIV/0!</v>
      </c>
      <c r="I199" s="16">
        <f>I200</f>
        <v>0</v>
      </c>
    </row>
    <row r="200" spans="1:9" s="35" customFormat="1" ht="25.5" hidden="1">
      <c r="A200" s="18" t="s">
        <v>339</v>
      </c>
      <c r="B200" s="19" t="s">
        <v>340</v>
      </c>
      <c r="C200" s="16">
        <f>C201</f>
        <v>0</v>
      </c>
      <c r="D200" s="16">
        <f>D201</f>
        <v>0</v>
      </c>
      <c r="E200" s="66">
        <f t="shared" si="13"/>
        <v>0</v>
      </c>
      <c r="F200" s="16">
        <f>F201</f>
        <v>0</v>
      </c>
      <c r="G200" s="66">
        <f t="shared" si="14"/>
        <v>0</v>
      </c>
      <c r="H200" s="16" t="e">
        <f t="shared" si="12"/>
        <v>#DIV/0!</v>
      </c>
      <c r="I200" s="16">
        <f>I201</f>
        <v>0</v>
      </c>
    </row>
    <row r="201" spans="1:9" ht="25.5" hidden="1">
      <c r="A201" s="49" t="s">
        <v>341</v>
      </c>
      <c r="B201" s="45" t="s">
        <v>342</v>
      </c>
      <c r="C201" s="26">
        <v>0</v>
      </c>
      <c r="D201" s="26">
        <v>0</v>
      </c>
      <c r="E201" s="66">
        <f t="shared" si="13"/>
        <v>0</v>
      </c>
      <c r="F201" s="26">
        <v>0</v>
      </c>
      <c r="G201" s="66">
        <f t="shared" si="14"/>
        <v>0</v>
      </c>
      <c r="H201" s="26" t="e">
        <f t="shared" si="12"/>
        <v>#DIV/0!</v>
      </c>
      <c r="I201" s="26"/>
    </row>
    <row r="202" spans="1:9">
      <c r="A202" s="14" t="s">
        <v>343</v>
      </c>
      <c r="B202" s="19" t="s">
        <v>344</v>
      </c>
      <c r="C202" s="16">
        <f>C203+C273+C289+C275+C280</f>
        <v>1035.4000000000001</v>
      </c>
      <c r="D202" s="16">
        <f>D203+D273+D289+D275+D280+D269</f>
        <v>1035.4000000000001</v>
      </c>
      <c r="E202" s="66">
        <f t="shared" si="13"/>
        <v>0</v>
      </c>
      <c r="F202" s="16">
        <f>F203+F273+F289+F275+F280+F269</f>
        <v>1398.9</v>
      </c>
      <c r="G202" s="66">
        <f t="shared" si="14"/>
        <v>363.5</v>
      </c>
      <c r="H202" s="16">
        <f t="shared" si="12"/>
        <v>135.10720494494882</v>
      </c>
      <c r="I202" s="16" t="e">
        <f>I203+I209+I210+#REF!+I217+#REF!+I235+I252+#REF!+I255+I289+I292+#REF!+#REF!+#REF!</f>
        <v>#REF!</v>
      </c>
    </row>
    <row r="203" spans="1:9" s="35" customFormat="1" ht="25.5">
      <c r="A203" s="14" t="s">
        <v>548</v>
      </c>
      <c r="B203" s="59" t="s">
        <v>503</v>
      </c>
      <c r="C203" s="44">
        <f>C204+C209+C217+C222+C234+C254+C252+C263+C232+C239</f>
        <v>119.1</v>
      </c>
      <c r="D203" s="44">
        <f>D204+D209+D217+D222+D234+D252+D263+D254+D230+D232+D239+D245+D247</f>
        <v>119.1</v>
      </c>
      <c r="E203" s="66">
        <f t="shared" si="13"/>
        <v>0</v>
      </c>
      <c r="F203" s="44">
        <f>F204+F209+F217+F222+F234+F252+F263+F254+F230+F232+F239+F245+F247+F228</f>
        <v>627.29999999999995</v>
      </c>
      <c r="G203" s="66">
        <f t="shared" si="14"/>
        <v>508.19999999999993</v>
      </c>
      <c r="H203" s="44">
        <f t="shared" si="12"/>
        <v>526.70025188916873</v>
      </c>
      <c r="I203" s="44">
        <f>I204+I205</f>
        <v>0</v>
      </c>
    </row>
    <row r="204" spans="1:9" ht="38.25">
      <c r="A204" s="39" t="s">
        <v>526</v>
      </c>
      <c r="B204" s="60" t="s">
        <v>504</v>
      </c>
      <c r="C204" s="23">
        <f>C205</f>
        <v>3</v>
      </c>
      <c r="D204" s="23">
        <f>D205</f>
        <v>3</v>
      </c>
      <c r="E204" s="66">
        <f t="shared" si="13"/>
        <v>0</v>
      </c>
      <c r="F204" s="23">
        <f>F205</f>
        <v>35.700000000000003</v>
      </c>
      <c r="G204" s="66">
        <f t="shared" si="14"/>
        <v>32.700000000000003</v>
      </c>
      <c r="H204" s="23">
        <f t="shared" si="12"/>
        <v>1190</v>
      </c>
      <c r="I204" s="23"/>
    </row>
    <row r="205" spans="1:9" ht="51">
      <c r="A205" s="24" t="s">
        <v>527</v>
      </c>
      <c r="B205" s="55" t="s">
        <v>505</v>
      </c>
      <c r="C205" s="31">
        <f>C206</f>
        <v>3</v>
      </c>
      <c r="D205" s="31">
        <v>3</v>
      </c>
      <c r="E205" s="66">
        <f t="shared" si="13"/>
        <v>0</v>
      </c>
      <c r="F205" s="31">
        <v>35.700000000000003</v>
      </c>
      <c r="G205" s="66">
        <f t="shared" si="14"/>
        <v>32.700000000000003</v>
      </c>
      <c r="H205" s="31">
        <f t="shared" si="12"/>
        <v>1190</v>
      </c>
      <c r="I205" s="31"/>
    </row>
    <row r="206" spans="1:9" ht="68.45" customHeight="1">
      <c r="A206" s="24" t="s">
        <v>614</v>
      </c>
      <c r="B206" s="55" t="s">
        <v>613</v>
      </c>
      <c r="C206" s="31">
        <v>3</v>
      </c>
      <c r="D206" s="31">
        <v>3</v>
      </c>
      <c r="E206" s="66">
        <f t="shared" si="13"/>
        <v>0</v>
      </c>
      <c r="F206" s="31">
        <v>5.7</v>
      </c>
      <c r="G206" s="66">
        <f t="shared" si="14"/>
        <v>2.7</v>
      </c>
      <c r="H206" s="31">
        <f t="shared" ref="H206:H268" si="16">F206/D206*100</f>
        <v>190</v>
      </c>
      <c r="I206" s="31"/>
    </row>
    <row r="207" spans="1:9" ht="63.75" hidden="1">
      <c r="A207" s="24" t="s">
        <v>646</v>
      </c>
      <c r="B207" s="55" t="s">
        <v>645</v>
      </c>
      <c r="C207" s="31"/>
      <c r="D207" s="31"/>
      <c r="E207" s="66">
        <f t="shared" si="13"/>
        <v>0</v>
      </c>
      <c r="F207" s="31"/>
      <c r="G207" s="66">
        <f t="shared" si="14"/>
        <v>0</v>
      </c>
      <c r="H207" s="31" t="e">
        <f t="shared" si="16"/>
        <v>#DIV/0!</v>
      </c>
      <c r="I207" s="31"/>
    </row>
    <row r="208" spans="1:9" ht="51">
      <c r="A208" s="24" t="s">
        <v>691</v>
      </c>
      <c r="B208" s="55" t="s">
        <v>690</v>
      </c>
      <c r="C208" s="31">
        <v>0</v>
      </c>
      <c r="D208" s="31">
        <v>0</v>
      </c>
      <c r="E208" s="66">
        <f t="shared" si="13"/>
        <v>0</v>
      </c>
      <c r="F208" s="31">
        <v>30</v>
      </c>
      <c r="G208" s="66">
        <f t="shared" si="14"/>
        <v>30</v>
      </c>
      <c r="H208" s="31"/>
      <c r="I208" s="31"/>
    </row>
    <row r="209" spans="1:9" s="35" customFormat="1" ht="51">
      <c r="A209" s="39" t="s">
        <v>528</v>
      </c>
      <c r="B209" s="60" t="s">
        <v>506</v>
      </c>
      <c r="C209" s="23">
        <f>C210</f>
        <v>49.499999999999993</v>
      </c>
      <c r="D209" s="23">
        <f>D210</f>
        <v>49.5</v>
      </c>
      <c r="E209" s="66">
        <f t="shared" si="13"/>
        <v>0</v>
      </c>
      <c r="F209" s="23">
        <f>F210</f>
        <v>139.5</v>
      </c>
      <c r="G209" s="66">
        <f t="shared" si="14"/>
        <v>90</v>
      </c>
      <c r="H209" s="23">
        <f t="shared" si="16"/>
        <v>281.81818181818181</v>
      </c>
      <c r="I209" s="23"/>
    </row>
    <row r="210" spans="1:9" s="67" customFormat="1" ht="63.75">
      <c r="A210" s="37" t="s">
        <v>529</v>
      </c>
      <c r="B210" s="68" t="s">
        <v>507</v>
      </c>
      <c r="C210" s="31">
        <f>C212+C214+C215+C216</f>
        <v>49.499999999999993</v>
      </c>
      <c r="D210" s="31">
        <v>49.5</v>
      </c>
      <c r="E210" s="66">
        <f t="shared" si="13"/>
        <v>0</v>
      </c>
      <c r="F210" s="31">
        <v>139.5</v>
      </c>
      <c r="G210" s="66">
        <f t="shared" si="14"/>
        <v>90</v>
      </c>
      <c r="H210" s="31">
        <f t="shared" si="16"/>
        <v>281.81818181818181</v>
      </c>
      <c r="I210" s="31" t="e">
        <f>#REF!+#REF!</f>
        <v>#REF!</v>
      </c>
    </row>
    <row r="211" spans="1:9" s="67" customFormat="1" ht="102">
      <c r="A211" s="37" t="s">
        <v>693</v>
      </c>
      <c r="B211" s="68" t="s">
        <v>692</v>
      </c>
      <c r="C211" s="31">
        <v>0</v>
      </c>
      <c r="D211" s="31">
        <v>0</v>
      </c>
      <c r="E211" s="66">
        <f t="shared" si="13"/>
        <v>0</v>
      </c>
      <c r="F211" s="31">
        <v>2</v>
      </c>
      <c r="G211" s="66">
        <f t="shared" si="14"/>
        <v>2</v>
      </c>
      <c r="H211" s="31"/>
      <c r="I211" s="31"/>
    </row>
    <row r="212" spans="1:9" s="67" customFormat="1" ht="89.25">
      <c r="A212" s="37" t="s">
        <v>619</v>
      </c>
      <c r="B212" s="68" t="s">
        <v>615</v>
      </c>
      <c r="C212" s="31">
        <v>10.3</v>
      </c>
      <c r="D212" s="31">
        <v>10.3</v>
      </c>
      <c r="E212" s="66">
        <f t="shared" si="13"/>
        <v>0</v>
      </c>
      <c r="F212" s="31">
        <v>2</v>
      </c>
      <c r="G212" s="66">
        <f t="shared" si="14"/>
        <v>-8.3000000000000007</v>
      </c>
      <c r="H212" s="31">
        <f t="shared" si="16"/>
        <v>19.417475728155338</v>
      </c>
      <c r="I212" s="31"/>
    </row>
    <row r="213" spans="1:9" s="67" customFormat="1" ht="89.25" hidden="1">
      <c r="A213" s="37" t="s">
        <v>648</v>
      </c>
      <c r="B213" s="68" t="s">
        <v>647</v>
      </c>
      <c r="C213" s="31"/>
      <c r="D213" s="31"/>
      <c r="E213" s="66">
        <f t="shared" si="13"/>
        <v>0</v>
      </c>
      <c r="F213" s="31"/>
      <c r="G213" s="66">
        <f t="shared" si="14"/>
        <v>0</v>
      </c>
      <c r="H213" s="31" t="e">
        <f t="shared" si="16"/>
        <v>#DIV/0!</v>
      </c>
      <c r="I213" s="31"/>
    </row>
    <row r="214" spans="1:9" s="67" customFormat="1" ht="110.45" customHeight="1">
      <c r="A214" s="37" t="s">
        <v>620</v>
      </c>
      <c r="B214" s="68" t="s">
        <v>616</v>
      </c>
      <c r="C214" s="31">
        <v>1.6</v>
      </c>
      <c r="D214" s="31">
        <v>1.6</v>
      </c>
      <c r="E214" s="66">
        <f t="shared" ref="E214:E290" si="17">D214-C214</f>
        <v>0</v>
      </c>
      <c r="F214" s="31">
        <v>32</v>
      </c>
      <c r="G214" s="66">
        <f t="shared" ref="G214:G290" si="18">F214-D214</f>
        <v>30.4</v>
      </c>
      <c r="H214" s="31">
        <f t="shared" si="16"/>
        <v>2000</v>
      </c>
      <c r="I214" s="31"/>
    </row>
    <row r="215" spans="1:9" s="67" customFormat="1" ht="63.75">
      <c r="A215" s="37" t="s">
        <v>621</v>
      </c>
      <c r="B215" s="68" t="s">
        <v>617</v>
      </c>
      <c r="C215" s="31">
        <v>34.299999999999997</v>
      </c>
      <c r="D215" s="31">
        <v>34.299999999999997</v>
      </c>
      <c r="E215" s="66">
        <f t="shared" si="17"/>
        <v>0</v>
      </c>
      <c r="F215" s="31">
        <v>103.5</v>
      </c>
      <c r="G215" s="66">
        <f t="shared" si="18"/>
        <v>69.2</v>
      </c>
      <c r="H215" s="31">
        <f t="shared" si="16"/>
        <v>301.74927113702626</v>
      </c>
      <c r="I215" s="31"/>
    </row>
    <row r="216" spans="1:9" s="67" customFormat="1" ht="63.75">
      <c r="A216" s="37" t="s">
        <v>622</v>
      </c>
      <c r="B216" s="68" t="s">
        <v>618</v>
      </c>
      <c r="C216" s="31">
        <v>3.3</v>
      </c>
      <c r="D216" s="31">
        <v>3.3</v>
      </c>
      <c r="E216" s="66">
        <f t="shared" si="17"/>
        <v>0</v>
      </c>
      <c r="F216" s="31">
        <v>0</v>
      </c>
      <c r="G216" s="66">
        <f t="shared" si="18"/>
        <v>-3.3</v>
      </c>
      <c r="H216" s="31">
        <f t="shared" si="16"/>
        <v>0</v>
      </c>
      <c r="I216" s="31"/>
    </row>
    <row r="217" spans="1:9" s="35" customFormat="1" ht="38.25">
      <c r="A217" s="39" t="s">
        <v>530</v>
      </c>
      <c r="B217" s="60" t="s">
        <v>508</v>
      </c>
      <c r="C217" s="23">
        <f>C218+C221</f>
        <v>5.0999999999999996</v>
      </c>
      <c r="D217" s="23">
        <f>D218+D221</f>
        <v>5.0999999999999996</v>
      </c>
      <c r="E217" s="66">
        <f t="shared" si="17"/>
        <v>0</v>
      </c>
      <c r="F217" s="23">
        <f>F218+F221</f>
        <v>11.4</v>
      </c>
      <c r="G217" s="66">
        <f t="shared" si="18"/>
        <v>6.3000000000000007</v>
      </c>
      <c r="H217" s="23">
        <f t="shared" si="16"/>
        <v>223.52941176470588</v>
      </c>
      <c r="I217" s="23" t="e">
        <f>I218+#REF!+I222+I223+I234+#REF!</f>
        <v>#REF!</v>
      </c>
    </row>
    <row r="218" spans="1:9" ht="51">
      <c r="A218" s="24" t="s">
        <v>543</v>
      </c>
      <c r="B218" s="62" t="s">
        <v>509</v>
      </c>
      <c r="C218" s="31">
        <f>C219</f>
        <v>0.1</v>
      </c>
      <c r="D218" s="31">
        <f>D219+D220</f>
        <v>0.1</v>
      </c>
      <c r="E218" s="66">
        <f t="shared" si="17"/>
        <v>0</v>
      </c>
      <c r="F218" s="31">
        <f>F219+F220</f>
        <v>1.4</v>
      </c>
      <c r="G218" s="66">
        <f t="shared" si="18"/>
        <v>1.2999999999999998</v>
      </c>
      <c r="H218" s="31">
        <f t="shared" si="16"/>
        <v>1399.9999999999998</v>
      </c>
      <c r="I218" s="31"/>
    </row>
    <row r="219" spans="1:9" ht="77.45" customHeight="1">
      <c r="A219" s="24" t="s">
        <v>624</v>
      </c>
      <c r="B219" s="62" t="s">
        <v>623</v>
      </c>
      <c r="C219" s="31">
        <v>0.1</v>
      </c>
      <c r="D219" s="31">
        <v>0.1</v>
      </c>
      <c r="E219" s="66">
        <f t="shared" si="17"/>
        <v>0</v>
      </c>
      <c r="F219" s="31">
        <v>0.4</v>
      </c>
      <c r="G219" s="66">
        <f t="shared" si="18"/>
        <v>0.30000000000000004</v>
      </c>
      <c r="H219" s="31">
        <f t="shared" si="16"/>
        <v>400</v>
      </c>
      <c r="I219" s="31"/>
    </row>
    <row r="220" spans="1:9" ht="51">
      <c r="A220" s="24" t="s">
        <v>650</v>
      </c>
      <c r="B220" s="62" t="s">
        <v>649</v>
      </c>
      <c r="C220" s="31"/>
      <c r="D220" s="31"/>
      <c r="E220" s="66">
        <f t="shared" si="17"/>
        <v>0</v>
      </c>
      <c r="F220" s="31">
        <v>1</v>
      </c>
      <c r="G220" s="66">
        <f t="shared" si="18"/>
        <v>1</v>
      </c>
      <c r="H220" s="31"/>
      <c r="I220" s="31"/>
    </row>
    <row r="221" spans="1:9" ht="43.9" customHeight="1">
      <c r="A221" s="24" t="s">
        <v>556</v>
      </c>
      <c r="B221" s="62" t="s">
        <v>555</v>
      </c>
      <c r="C221" s="31">
        <v>5</v>
      </c>
      <c r="D221" s="31">
        <v>5</v>
      </c>
      <c r="E221" s="66">
        <f t="shared" si="17"/>
        <v>0</v>
      </c>
      <c r="F221" s="31">
        <v>10</v>
      </c>
      <c r="G221" s="66">
        <f t="shared" si="18"/>
        <v>5</v>
      </c>
      <c r="H221" s="31">
        <f t="shared" si="16"/>
        <v>200</v>
      </c>
      <c r="I221" s="31"/>
    </row>
    <row r="222" spans="1:9" ht="42.6" customHeight="1">
      <c r="A222" s="39" t="s">
        <v>531</v>
      </c>
      <c r="B222" s="60" t="s">
        <v>510</v>
      </c>
      <c r="C222" s="23">
        <f>C223</f>
        <v>0</v>
      </c>
      <c r="D222" s="23">
        <f>D223+D227</f>
        <v>0</v>
      </c>
      <c r="E222" s="66">
        <f t="shared" si="17"/>
        <v>0</v>
      </c>
      <c r="F222" s="23">
        <f>F223+F227</f>
        <v>146.19999999999999</v>
      </c>
      <c r="G222" s="66">
        <f t="shared" si="18"/>
        <v>146.19999999999999</v>
      </c>
      <c r="H222" s="23"/>
      <c r="I222" s="23"/>
    </row>
    <row r="223" spans="1:9" ht="51">
      <c r="A223" s="24" t="s">
        <v>544</v>
      </c>
      <c r="B223" s="62" t="s">
        <v>511</v>
      </c>
      <c r="C223" s="31">
        <v>0</v>
      </c>
      <c r="D223" s="31">
        <f>D224+D225</f>
        <v>0</v>
      </c>
      <c r="E223" s="66">
        <f t="shared" si="17"/>
        <v>0</v>
      </c>
      <c r="F223" s="31">
        <v>106.2</v>
      </c>
      <c r="G223" s="66">
        <f t="shared" si="18"/>
        <v>106.2</v>
      </c>
      <c r="H223" s="31"/>
      <c r="I223" s="31" t="e">
        <f>#REF!</f>
        <v>#REF!</v>
      </c>
    </row>
    <row r="224" spans="1:9" ht="76.5" hidden="1">
      <c r="A224" s="74" t="s">
        <v>652</v>
      </c>
      <c r="B224" s="73" t="s">
        <v>651</v>
      </c>
      <c r="C224" s="31">
        <v>0</v>
      </c>
      <c r="D224" s="31"/>
      <c r="E224" s="66">
        <f t="shared" si="17"/>
        <v>0</v>
      </c>
      <c r="F224" s="31"/>
      <c r="G224" s="66">
        <f t="shared" si="18"/>
        <v>0</v>
      </c>
      <c r="H224" s="31" t="e">
        <f t="shared" si="16"/>
        <v>#DIV/0!</v>
      </c>
      <c r="I224" s="31"/>
    </row>
    <row r="225" spans="1:9" ht="76.5">
      <c r="A225" s="74" t="s">
        <v>654</v>
      </c>
      <c r="B225" s="73" t="s">
        <v>653</v>
      </c>
      <c r="C225" s="31">
        <v>0</v>
      </c>
      <c r="D225" s="31">
        <v>0</v>
      </c>
      <c r="E225" s="66">
        <f t="shared" si="17"/>
        <v>0</v>
      </c>
      <c r="F225" s="31">
        <v>1.2</v>
      </c>
      <c r="G225" s="66">
        <f t="shared" si="18"/>
        <v>1.2</v>
      </c>
      <c r="H225" s="31"/>
      <c r="I225" s="31"/>
    </row>
    <row r="226" spans="1:9" ht="63.75">
      <c r="A226" s="74" t="s">
        <v>733</v>
      </c>
      <c r="B226" s="73" t="s">
        <v>734</v>
      </c>
      <c r="C226" s="31">
        <v>0</v>
      </c>
      <c r="D226" s="31">
        <v>0</v>
      </c>
      <c r="E226" s="66">
        <f t="shared" si="17"/>
        <v>0</v>
      </c>
      <c r="F226" s="31">
        <v>105</v>
      </c>
      <c r="G226" s="66">
        <f t="shared" si="18"/>
        <v>105</v>
      </c>
      <c r="H226" s="31"/>
      <c r="I226" s="31"/>
    </row>
    <row r="227" spans="1:9" ht="51">
      <c r="A227" s="24" t="s">
        <v>596</v>
      </c>
      <c r="B227" s="62" t="s">
        <v>595</v>
      </c>
      <c r="C227" s="31">
        <v>0</v>
      </c>
      <c r="D227" s="31">
        <v>0</v>
      </c>
      <c r="E227" s="66">
        <f t="shared" si="17"/>
        <v>0</v>
      </c>
      <c r="F227" s="31">
        <v>40</v>
      </c>
      <c r="G227" s="66">
        <f t="shared" si="18"/>
        <v>40</v>
      </c>
      <c r="H227" s="31"/>
      <c r="I227" s="31"/>
    </row>
    <row r="228" spans="1:9" ht="51">
      <c r="A228" s="24" t="s">
        <v>735</v>
      </c>
      <c r="B228" s="62" t="s">
        <v>736</v>
      </c>
      <c r="C228" s="31">
        <v>0</v>
      </c>
      <c r="D228" s="31">
        <v>0</v>
      </c>
      <c r="E228" s="66">
        <f t="shared" si="17"/>
        <v>0</v>
      </c>
      <c r="F228" s="31">
        <v>0.8</v>
      </c>
      <c r="G228" s="66">
        <f t="shared" si="18"/>
        <v>0.8</v>
      </c>
      <c r="H228" s="31"/>
      <c r="I228" s="31"/>
    </row>
    <row r="229" spans="1:9" ht="51">
      <c r="A229" s="24" t="s">
        <v>737</v>
      </c>
      <c r="B229" s="62" t="s">
        <v>738</v>
      </c>
      <c r="C229" s="31">
        <v>0</v>
      </c>
      <c r="D229" s="31">
        <v>0</v>
      </c>
      <c r="E229" s="66">
        <f t="shared" si="17"/>
        <v>0</v>
      </c>
      <c r="F229" s="31">
        <v>0.8</v>
      </c>
      <c r="G229" s="66">
        <f t="shared" si="18"/>
        <v>0.8</v>
      </c>
      <c r="H229" s="31"/>
      <c r="I229" s="31"/>
    </row>
    <row r="230" spans="1:9" ht="38.25" hidden="1">
      <c r="A230" s="24" t="s">
        <v>674</v>
      </c>
      <c r="B230" s="62" t="s">
        <v>673</v>
      </c>
      <c r="C230" s="31">
        <v>0</v>
      </c>
      <c r="D230" s="31">
        <f>D231</f>
        <v>0</v>
      </c>
      <c r="E230" s="66">
        <f t="shared" si="17"/>
        <v>0</v>
      </c>
      <c r="F230" s="31">
        <f>F231</f>
        <v>0</v>
      </c>
      <c r="G230" s="66">
        <f t="shared" si="18"/>
        <v>0</v>
      </c>
      <c r="H230" s="31" t="e">
        <f t="shared" si="16"/>
        <v>#DIV/0!</v>
      </c>
      <c r="I230" s="31"/>
    </row>
    <row r="231" spans="1:9" ht="63.75" hidden="1">
      <c r="A231" s="24" t="s">
        <v>689</v>
      </c>
      <c r="B231" s="62" t="s">
        <v>655</v>
      </c>
      <c r="C231" s="31">
        <v>0</v>
      </c>
      <c r="D231" s="31"/>
      <c r="E231" s="66"/>
      <c r="F231" s="31"/>
      <c r="G231" s="66">
        <f t="shared" si="18"/>
        <v>0</v>
      </c>
      <c r="H231" s="31" t="e">
        <f t="shared" si="16"/>
        <v>#DIV/0!</v>
      </c>
      <c r="I231" s="31"/>
    </row>
    <row r="232" spans="1:9" ht="38.25">
      <c r="A232" s="39" t="s">
        <v>589</v>
      </c>
      <c r="B232" s="60" t="s">
        <v>587</v>
      </c>
      <c r="C232" s="23">
        <f>C233</f>
        <v>1</v>
      </c>
      <c r="D232" s="23">
        <f>D233</f>
        <v>1</v>
      </c>
      <c r="E232" s="66">
        <f t="shared" si="17"/>
        <v>0</v>
      </c>
      <c r="F232" s="23">
        <f>F233</f>
        <v>0</v>
      </c>
      <c r="G232" s="66">
        <f t="shared" si="18"/>
        <v>-1</v>
      </c>
      <c r="H232" s="23">
        <f t="shared" si="16"/>
        <v>0</v>
      </c>
      <c r="I232" s="23"/>
    </row>
    <row r="233" spans="1:9" ht="38.25">
      <c r="A233" s="24" t="s">
        <v>590</v>
      </c>
      <c r="B233" s="62" t="s">
        <v>588</v>
      </c>
      <c r="C233" s="31">
        <v>1</v>
      </c>
      <c r="D233" s="31">
        <v>1</v>
      </c>
      <c r="E233" s="66">
        <f t="shared" si="17"/>
        <v>0</v>
      </c>
      <c r="F233" s="31">
        <v>0</v>
      </c>
      <c r="G233" s="66">
        <f t="shared" si="18"/>
        <v>-1</v>
      </c>
      <c r="H233" s="31">
        <f t="shared" si="16"/>
        <v>0</v>
      </c>
      <c r="I233" s="31"/>
    </row>
    <row r="234" spans="1:9" ht="51">
      <c r="A234" s="39" t="s">
        <v>545</v>
      </c>
      <c r="B234" s="60" t="s">
        <v>512</v>
      </c>
      <c r="C234" s="23">
        <f>C235</f>
        <v>0</v>
      </c>
      <c r="D234" s="23">
        <f t="shared" ref="D234:F234" si="19">D235</f>
        <v>0</v>
      </c>
      <c r="E234" s="66">
        <f t="shared" si="17"/>
        <v>0</v>
      </c>
      <c r="F234" s="23">
        <f t="shared" si="19"/>
        <v>34.799999999999997</v>
      </c>
      <c r="G234" s="66">
        <f t="shared" si="18"/>
        <v>34.799999999999997</v>
      </c>
      <c r="H234" s="23"/>
      <c r="I234" s="23" t="e">
        <f>#REF!</f>
        <v>#REF!</v>
      </c>
    </row>
    <row r="235" spans="1:9" s="35" customFormat="1" ht="63.75">
      <c r="A235" s="24" t="s">
        <v>532</v>
      </c>
      <c r="B235" s="62" t="s">
        <v>513</v>
      </c>
      <c r="C235" s="31">
        <v>0</v>
      </c>
      <c r="D235" s="31">
        <f>D237+D238</f>
        <v>0</v>
      </c>
      <c r="E235" s="66">
        <f t="shared" si="17"/>
        <v>0</v>
      </c>
      <c r="F235" s="31">
        <f>F237+F238</f>
        <v>34.799999999999997</v>
      </c>
      <c r="G235" s="66">
        <f t="shared" si="18"/>
        <v>34.799999999999997</v>
      </c>
      <c r="H235" s="31"/>
      <c r="I235" s="31">
        <v>0</v>
      </c>
    </row>
    <row r="236" spans="1:9" s="35" customFormat="1" ht="76.5" hidden="1">
      <c r="A236" s="24" t="s">
        <v>658</v>
      </c>
      <c r="B236" s="62" t="s">
        <v>656</v>
      </c>
      <c r="C236" s="31"/>
      <c r="D236" s="31"/>
      <c r="E236" s="66">
        <f t="shared" si="17"/>
        <v>0</v>
      </c>
      <c r="F236" s="31">
        <v>0</v>
      </c>
      <c r="G236" s="66">
        <f t="shared" si="18"/>
        <v>0</v>
      </c>
      <c r="H236" s="31" t="e">
        <f t="shared" si="16"/>
        <v>#DIV/0!</v>
      </c>
      <c r="I236" s="31"/>
    </row>
    <row r="237" spans="1:9" s="35" customFormat="1" ht="76.5" hidden="1">
      <c r="A237" s="24" t="s">
        <v>695</v>
      </c>
      <c r="B237" s="62" t="s">
        <v>694</v>
      </c>
      <c r="C237" s="31"/>
      <c r="D237" s="31"/>
      <c r="E237" s="66"/>
      <c r="F237" s="31"/>
      <c r="G237" s="66"/>
      <c r="H237" s="31" t="e">
        <f t="shared" si="16"/>
        <v>#DIV/0!</v>
      </c>
      <c r="I237" s="31"/>
    </row>
    <row r="238" spans="1:9" s="35" customFormat="1" ht="38.25">
      <c r="A238" s="24" t="s">
        <v>659</v>
      </c>
      <c r="B238" s="62" t="s">
        <v>657</v>
      </c>
      <c r="C238" s="31">
        <v>0</v>
      </c>
      <c r="D238" s="31">
        <v>0</v>
      </c>
      <c r="E238" s="66">
        <f t="shared" si="17"/>
        <v>0</v>
      </c>
      <c r="F238" s="31">
        <v>34.799999999999997</v>
      </c>
      <c r="G238" s="66">
        <f t="shared" si="18"/>
        <v>34.799999999999997</v>
      </c>
      <c r="H238" s="31"/>
      <c r="I238" s="31"/>
    </row>
    <row r="239" spans="1:9" s="35" customFormat="1" ht="43.9" customHeight="1">
      <c r="A239" s="39" t="s">
        <v>593</v>
      </c>
      <c r="B239" s="60" t="s">
        <v>591</v>
      </c>
      <c r="C239" s="23">
        <f>C240</f>
        <v>1</v>
      </c>
      <c r="D239" s="23">
        <f>D240</f>
        <v>1</v>
      </c>
      <c r="E239" s="66">
        <f t="shared" si="17"/>
        <v>0</v>
      </c>
      <c r="F239" s="23">
        <f>F240</f>
        <v>2</v>
      </c>
      <c r="G239" s="66">
        <f t="shared" si="18"/>
        <v>1</v>
      </c>
      <c r="H239" s="23">
        <f t="shared" si="16"/>
        <v>200</v>
      </c>
      <c r="I239" s="23"/>
    </row>
    <row r="240" spans="1:9" s="35" customFormat="1" ht="76.5">
      <c r="A240" s="24" t="s">
        <v>626</v>
      </c>
      <c r="B240" s="62" t="s">
        <v>625</v>
      </c>
      <c r="C240" s="23">
        <f>C244</f>
        <v>1</v>
      </c>
      <c r="D240" s="23">
        <f>D241+D242+D243+D244</f>
        <v>1</v>
      </c>
      <c r="E240" s="66">
        <f t="shared" si="17"/>
        <v>0</v>
      </c>
      <c r="F240" s="31">
        <f>F241+F242+F243+F244</f>
        <v>2</v>
      </c>
      <c r="G240" s="66">
        <f t="shared" si="18"/>
        <v>1</v>
      </c>
      <c r="H240" s="31">
        <f t="shared" si="16"/>
        <v>200</v>
      </c>
      <c r="I240" s="23"/>
    </row>
    <row r="241" spans="1:9" s="35" customFormat="1" ht="84" hidden="1" customHeight="1">
      <c r="A241" s="24" t="s">
        <v>661</v>
      </c>
      <c r="B241" s="62" t="s">
        <v>660</v>
      </c>
      <c r="C241" s="23"/>
      <c r="D241" s="23"/>
      <c r="E241" s="66">
        <f t="shared" si="17"/>
        <v>0</v>
      </c>
      <c r="F241" s="31"/>
      <c r="G241" s="66">
        <f t="shared" si="18"/>
        <v>0</v>
      </c>
      <c r="H241" s="31" t="e">
        <f t="shared" si="16"/>
        <v>#DIV/0!</v>
      </c>
      <c r="I241" s="23"/>
    </row>
    <row r="242" spans="1:9" s="35" customFormat="1" ht="89.25">
      <c r="A242" s="24" t="s">
        <v>663</v>
      </c>
      <c r="B242" s="62" t="s">
        <v>662</v>
      </c>
      <c r="C242" s="31">
        <v>0</v>
      </c>
      <c r="D242" s="31">
        <v>0</v>
      </c>
      <c r="E242" s="76">
        <f t="shared" si="17"/>
        <v>0</v>
      </c>
      <c r="F242" s="31">
        <v>1</v>
      </c>
      <c r="G242" s="66">
        <f t="shared" si="18"/>
        <v>1</v>
      </c>
      <c r="H242" s="31"/>
      <c r="I242" s="23"/>
    </row>
    <row r="243" spans="1:9" s="35" customFormat="1" ht="127.5" hidden="1">
      <c r="A243" s="24" t="s">
        <v>688</v>
      </c>
      <c r="B243" s="62" t="s">
        <v>664</v>
      </c>
      <c r="C243" s="23"/>
      <c r="D243" s="23"/>
      <c r="E243" s="66">
        <f t="shared" si="17"/>
        <v>0</v>
      </c>
      <c r="F243" s="31">
        <v>0</v>
      </c>
      <c r="G243" s="66">
        <f t="shared" si="18"/>
        <v>0</v>
      </c>
      <c r="H243" s="31" t="e">
        <f t="shared" si="16"/>
        <v>#DIV/0!</v>
      </c>
      <c r="I243" s="23"/>
    </row>
    <row r="244" spans="1:9" s="35" customFormat="1" ht="76.5">
      <c r="A244" s="24" t="s">
        <v>594</v>
      </c>
      <c r="B244" s="62" t="s">
        <v>592</v>
      </c>
      <c r="C244" s="31">
        <v>1</v>
      </c>
      <c r="D244" s="31">
        <v>1</v>
      </c>
      <c r="E244" s="66">
        <f t="shared" si="17"/>
        <v>0</v>
      </c>
      <c r="F244" s="31">
        <v>1</v>
      </c>
      <c r="G244" s="66">
        <f t="shared" si="18"/>
        <v>0</v>
      </c>
      <c r="H244" s="31">
        <f t="shared" si="16"/>
        <v>100</v>
      </c>
      <c r="I244" s="31"/>
    </row>
    <row r="245" spans="1:9" s="35" customFormat="1" ht="38.25" hidden="1">
      <c r="A245" s="24" t="s">
        <v>698</v>
      </c>
      <c r="B245" s="62" t="s">
        <v>696</v>
      </c>
      <c r="C245" s="31">
        <v>0</v>
      </c>
      <c r="D245" s="31">
        <f>D246</f>
        <v>0</v>
      </c>
      <c r="E245" s="66"/>
      <c r="F245" s="31">
        <f>F246</f>
        <v>0</v>
      </c>
      <c r="G245" s="66"/>
      <c r="H245" s="31" t="e">
        <f t="shared" si="16"/>
        <v>#DIV/0!</v>
      </c>
      <c r="I245" s="31"/>
    </row>
    <row r="246" spans="1:9" s="35" customFormat="1" ht="51" hidden="1">
      <c r="A246" s="24" t="s">
        <v>699</v>
      </c>
      <c r="B246" s="62" t="s">
        <v>697</v>
      </c>
      <c r="C246" s="31">
        <v>0</v>
      </c>
      <c r="D246" s="31"/>
      <c r="E246" s="66"/>
      <c r="F246" s="31"/>
      <c r="G246" s="66"/>
      <c r="H246" s="31" t="e">
        <f t="shared" si="16"/>
        <v>#DIV/0!</v>
      </c>
      <c r="I246" s="31"/>
    </row>
    <row r="247" spans="1:9" s="35" customFormat="1" ht="38.25">
      <c r="A247" s="24" t="s">
        <v>687</v>
      </c>
      <c r="B247" s="62" t="s">
        <v>665</v>
      </c>
      <c r="C247" s="31">
        <v>0</v>
      </c>
      <c r="D247" s="31">
        <f>D248</f>
        <v>0</v>
      </c>
      <c r="E247" s="66">
        <f t="shared" si="17"/>
        <v>0</v>
      </c>
      <c r="F247" s="31">
        <f>F248</f>
        <v>0.4</v>
      </c>
      <c r="G247" s="66">
        <f t="shared" si="18"/>
        <v>0.4</v>
      </c>
      <c r="H247" s="31"/>
      <c r="I247" s="31"/>
    </row>
    <row r="248" spans="1:9" s="35" customFormat="1" ht="51">
      <c r="A248" s="24" t="s">
        <v>686</v>
      </c>
      <c r="B248" s="62" t="s">
        <v>666</v>
      </c>
      <c r="C248" s="31">
        <v>0</v>
      </c>
      <c r="D248" s="31">
        <f>SUM(D249:D251)</f>
        <v>0</v>
      </c>
      <c r="E248" s="66">
        <f t="shared" si="17"/>
        <v>0</v>
      </c>
      <c r="F248" s="31">
        <f>SUM(F249:F251)</f>
        <v>0.4</v>
      </c>
      <c r="G248" s="66">
        <f t="shared" si="18"/>
        <v>0.4</v>
      </c>
      <c r="H248" s="31"/>
      <c r="I248" s="31"/>
    </row>
    <row r="249" spans="1:9" s="35" customFormat="1" ht="76.5" hidden="1">
      <c r="A249" s="24" t="s">
        <v>685</v>
      </c>
      <c r="B249" s="62" t="s">
        <v>667</v>
      </c>
      <c r="C249" s="31"/>
      <c r="D249" s="31"/>
      <c r="E249" s="66">
        <f t="shared" si="17"/>
        <v>0</v>
      </c>
      <c r="F249" s="31"/>
      <c r="G249" s="66">
        <f t="shared" si="18"/>
        <v>0</v>
      </c>
      <c r="H249" s="31" t="e">
        <f t="shared" si="16"/>
        <v>#DIV/0!</v>
      </c>
      <c r="I249" s="31"/>
    </row>
    <row r="250" spans="1:9" s="35" customFormat="1" ht="96" hidden="1" customHeight="1">
      <c r="A250" s="24" t="s">
        <v>684</v>
      </c>
      <c r="B250" s="62" t="s">
        <v>668</v>
      </c>
      <c r="C250" s="31"/>
      <c r="D250" s="31"/>
      <c r="E250" s="66">
        <f t="shared" si="17"/>
        <v>0</v>
      </c>
      <c r="F250" s="31"/>
      <c r="G250" s="66">
        <f t="shared" si="18"/>
        <v>0</v>
      </c>
      <c r="H250" s="31" t="e">
        <f t="shared" si="16"/>
        <v>#DIV/0!</v>
      </c>
      <c r="I250" s="31"/>
    </row>
    <row r="251" spans="1:9" s="35" customFormat="1" ht="38.25">
      <c r="A251" s="24" t="s">
        <v>701</v>
      </c>
      <c r="B251" s="62" t="s">
        <v>700</v>
      </c>
      <c r="C251" s="31">
        <v>0</v>
      </c>
      <c r="D251" s="31">
        <v>0</v>
      </c>
      <c r="E251" s="66">
        <f t="shared" si="17"/>
        <v>0</v>
      </c>
      <c r="F251" s="31">
        <v>0.4</v>
      </c>
      <c r="G251" s="66">
        <f t="shared" si="18"/>
        <v>0.4</v>
      </c>
      <c r="H251" s="31"/>
      <c r="I251" s="31"/>
    </row>
    <row r="252" spans="1:9" s="35" customFormat="1" ht="63.75" hidden="1">
      <c r="A252" s="39" t="s">
        <v>533</v>
      </c>
      <c r="B252" s="60" t="s">
        <v>514</v>
      </c>
      <c r="C252" s="23">
        <f>C253</f>
        <v>0</v>
      </c>
      <c r="D252" s="23">
        <f>D253</f>
        <v>0</v>
      </c>
      <c r="E252" s="66">
        <f t="shared" si="17"/>
        <v>0</v>
      </c>
      <c r="F252" s="23">
        <f>F253</f>
        <v>0</v>
      </c>
      <c r="G252" s="66">
        <f t="shared" si="18"/>
        <v>0</v>
      </c>
      <c r="H252" s="23" t="e">
        <f t="shared" si="16"/>
        <v>#DIV/0!</v>
      </c>
      <c r="I252" s="23">
        <f>I254</f>
        <v>0</v>
      </c>
    </row>
    <row r="253" spans="1:9" s="32" customFormat="1" ht="76.5" hidden="1">
      <c r="A253" s="24" t="s">
        <v>546</v>
      </c>
      <c r="B253" s="62" t="s">
        <v>515</v>
      </c>
      <c r="C253" s="31">
        <v>0</v>
      </c>
      <c r="D253" s="31">
        <v>0</v>
      </c>
      <c r="E253" s="66">
        <f t="shared" si="17"/>
        <v>0</v>
      </c>
      <c r="F253" s="31">
        <v>0</v>
      </c>
      <c r="G253" s="66">
        <f t="shared" si="18"/>
        <v>0</v>
      </c>
      <c r="H253" s="31" t="e">
        <f t="shared" si="16"/>
        <v>#DIV/0!</v>
      </c>
      <c r="I253" s="31" t="e">
        <f>#REF!</f>
        <v>#REF!</v>
      </c>
    </row>
    <row r="254" spans="1:9" s="32" customFormat="1" ht="38.25">
      <c r="A254" s="39" t="s">
        <v>534</v>
      </c>
      <c r="B254" s="60" t="s">
        <v>516</v>
      </c>
      <c r="C254" s="23">
        <f>C255</f>
        <v>15.5</v>
      </c>
      <c r="D254" s="23">
        <f>D255+D262</f>
        <v>15.5</v>
      </c>
      <c r="E254" s="66">
        <f t="shared" si="17"/>
        <v>0</v>
      </c>
      <c r="F254" s="23">
        <f>F255+F262</f>
        <v>25.1</v>
      </c>
      <c r="G254" s="66">
        <f t="shared" si="18"/>
        <v>9.6000000000000014</v>
      </c>
      <c r="H254" s="23">
        <f t="shared" si="16"/>
        <v>161.93548387096774</v>
      </c>
      <c r="I254" s="23"/>
    </row>
    <row r="255" spans="1:9" s="35" customFormat="1" ht="55.9" customHeight="1">
      <c r="A255" s="24" t="s">
        <v>535</v>
      </c>
      <c r="B255" s="62" t="s">
        <v>517</v>
      </c>
      <c r="C255" s="31">
        <f>C256+C257+C258</f>
        <v>15.5</v>
      </c>
      <c r="D255" s="31">
        <f>SUM(D256:D261)</f>
        <v>15.5</v>
      </c>
      <c r="E255" s="66">
        <f t="shared" si="17"/>
        <v>0</v>
      </c>
      <c r="F255" s="31">
        <f>F256+F258+F257+F260+F261+F259</f>
        <v>22.5</v>
      </c>
      <c r="G255" s="66">
        <f t="shared" si="18"/>
        <v>7</v>
      </c>
      <c r="H255" s="31">
        <f t="shared" si="16"/>
        <v>145.16129032258064</v>
      </c>
      <c r="I255" s="31">
        <f>I263</f>
        <v>0</v>
      </c>
    </row>
    <row r="256" spans="1:9" s="35" customFormat="1" ht="114.75">
      <c r="A256" s="24" t="s">
        <v>629</v>
      </c>
      <c r="B256" s="62" t="s">
        <v>627</v>
      </c>
      <c r="C256" s="31">
        <v>9.4</v>
      </c>
      <c r="D256" s="31">
        <v>9.4</v>
      </c>
      <c r="E256" s="66">
        <f t="shared" si="17"/>
        <v>0</v>
      </c>
      <c r="F256" s="31">
        <v>6.5</v>
      </c>
      <c r="G256" s="66">
        <f t="shared" si="18"/>
        <v>-2.9000000000000004</v>
      </c>
      <c r="H256" s="31">
        <f t="shared" si="16"/>
        <v>69.148936170212764</v>
      </c>
      <c r="I256" s="31"/>
    </row>
    <row r="257" spans="1:9" s="35" customFormat="1" ht="55.9" customHeight="1">
      <c r="A257" s="24" t="s">
        <v>683</v>
      </c>
      <c r="B257" s="62" t="s">
        <v>669</v>
      </c>
      <c r="C257" s="31">
        <v>1.3</v>
      </c>
      <c r="D257" s="31">
        <v>1.3</v>
      </c>
      <c r="E257" s="66">
        <f t="shared" si="17"/>
        <v>0</v>
      </c>
      <c r="F257" s="31">
        <v>13.5</v>
      </c>
      <c r="G257" s="66">
        <f t="shared" si="18"/>
        <v>12.2</v>
      </c>
      <c r="H257" s="31">
        <f t="shared" si="16"/>
        <v>1038.4615384615386</v>
      </c>
      <c r="I257" s="31"/>
    </row>
    <row r="258" spans="1:9" s="35" customFormat="1" ht="55.9" customHeight="1">
      <c r="A258" s="24" t="s">
        <v>630</v>
      </c>
      <c r="B258" s="62" t="s">
        <v>628</v>
      </c>
      <c r="C258" s="31">
        <v>4.8</v>
      </c>
      <c r="D258" s="31">
        <v>4.8</v>
      </c>
      <c r="E258" s="66">
        <f t="shared" si="17"/>
        <v>0</v>
      </c>
      <c r="F258" s="31">
        <v>0.5</v>
      </c>
      <c r="G258" s="66">
        <f t="shared" si="18"/>
        <v>-4.3</v>
      </c>
      <c r="H258" s="31">
        <f t="shared" si="16"/>
        <v>10.416666666666668</v>
      </c>
      <c r="I258" s="31"/>
    </row>
    <row r="259" spans="1:9" s="35" customFormat="1" ht="55.9" hidden="1" customHeight="1">
      <c r="A259" s="24" t="s">
        <v>703</v>
      </c>
      <c r="B259" s="62" t="s">
        <v>702</v>
      </c>
      <c r="C259" s="31"/>
      <c r="D259" s="31"/>
      <c r="E259" s="66">
        <f t="shared" si="17"/>
        <v>0</v>
      </c>
      <c r="F259" s="31"/>
      <c r="G259" s="66">
        <f t="shared" si="18"/>
        <v>0</v>
      </c>
      <c r="H259" s="31" t="e">
        <f t="shared" si="16"/>
        <v>#DIV/0!</v>
      </c>
      <c r="I259" s="31"/>
    </row>
    <row r="260" spans="1:9" s="35" customFormat="1" ht="55.9" hidden="1" customHeight="1">
      <c r="A260" s="24" t="s">
        <v>682</v>
      </c>
      <c r="B260" s="62" t="s">
        <v>670</v>
      </c>
      <c r="C260" s="31"/>
      <c r="D260" s="31"/>
      <c r="E260" s="66">
        <f t="shared" si="17"/>
        <v>0</v>
      </c>
      <c r="F260" s="31"/>
      <c r="G260" s="66">
        <f t="shared" si="18"/>
        <v>0</v>
      </c>
      <c r="H260" s="31" t="e">
        <f t="shared" si="16"/>
        <v>#DIV/0!</v>
      </c>
      <c r="I260" s="31"/>
    </row>
    <row r="261" spans="1:9" s="35" customFormat="1" ht="55.9" customHeight="1">
      <c r="A261" s="24" t="s">
        <v>681</v>
      </c>
      <c r="B261" s="62" t="s">
        <v>671</v>
      </c>
      <c r="C261" s="31">
        <v>0</v>
      </c>
      <c r="D261" s="31">
        <v>0</v>
      </c>
      <c r="E261" s="66">
        <f t="shared" si="17"/>
        <v>0</v>
      </c>
      <c r="F261" s="31">
        <v>2</v>
      </c>
      <c r="G261" s="66">
        <f t="shared" si="18"/>
        <v>2</v>
      </c>
      <c r="H261" s="31"/>
      <c r="I261" s="31"/>
    </row>
    <row r="262" spans="1:9" s="35" customFormat="1" ht="55.9" customHeight="1">
      <c r="A262" s="24" t="s">
        <v>558</v>
      </c>
      <c r="B262" s="62" t="s">
        <v>557</v>
      </c>
      <c r="C262" s="31">
        <v>0</v>
      </c>
      <c r="D262" s="31">
        <v>0</v>
      </c>
      <c r="E262" s="66">
        <f t="shared" si="17"/>
        <v>0</v>
      </c>
      <c r="F262" s="31">
        <v>2.6</v>
      </c>
      <c r="G262" s="66">
        <f t="shared" si="18"/>
        <v>2.6</v>
      </c>
      <c r="H262" s="31"/>
      <c r="I262" s="31"/>
    </row>
    <row r="263" spans="1:9" ht="51">
      <c r="A263" s="39" t="s">
        <v>536</v>
      </c>
      <c r="B263" s="60" t="s">
        <v>518</v>
      </c>
      <c r="C263" s="23">
        <f>C264</f>
        <v>44</v>
      </c>
      <c r="D263" s="23">
        <f t="shared" ref="D263:F263" si="20">D264</f>
        <v>44</v>
      </c>
      <c r="E263" s="66">
        <f t="shared" si="17"/>
        <v>0</v>
      </c>
      <c r="F263" s="23">
        <f t="shared" si="20"/>
        <v>231.4</v>
      </c>
      <c r="G263" s="66">
        <f t="shared" si="18"/>
        <v>187.4</v>
      </c>
      <c r="H263" s="23">
        <f t="shared" si="16"/>
        <v>525.90909090909088</v>
      </c>
      <c r="I263" s="23"/>
    </row>
    <row r="264" spans="1:9" ht="51">
      <c r="A264" s="24" t="s">
        <v>537</v>
      </c>
      <c r="B264" s="62" t="s">
        <v>519</v>
      </c>
      <c r="C264" s="31">
        <f>C267+C268</f>
        <v>44</v>
      </c>
      <c r="D264" s="31">
        <f t="shared" ref="D264:E264" si="21">D267+D268+D265+D266</f>
        <v>44</v>
      </c>
      <c r="E264" s="31">
        <f t="shared" si="21"/>
        <v>0</v>
      </c>
      <c r="F264" s="31">
        <f>F267+F268+F265+F266</f>
        <v>231.4</v>
      </c>
      <c r="G264" s="66">
        <f t="shared" si="18"/>
        <v>187.4</v>
      </c>
      <c r="H264" s="31">
        <f t="shared" si="16"/>
        <v>525.90909090909088</v>
      </c>
      <c r="I264" s="31"/>
    </row>
    <row r="265" spans="1:9" ht="70.900000000000006" hidden="1" customHeight="1">
      <c r="A265" s="24" t="s">
        <v>680</v>
      </c>
      <c r="B265" s="62" t="s">
        <v>672</v>
      </c>
      <c r="C265" s="31"/>
      <c r="D265" s="31">
        <v>0</v>
      </c>
      <c r="E265" s="66">
        <f t="shared" si="17"/>
        <v>0</v>
      </c>
      <c r="F265" s="31">
        <v>0</v>
      </c>
      <c r="G265" s="66">
        <f t="shared" si="18"/>
        <v>0</v>
      </c>
      <c r="H265" s="31" t="e">
        <f t="shared" si="16"/>
        <v>#DIV/0!</v>
      </c>
      <c r="I265" s="31"/>
    </row>
    <row r="266" spans="1:9" ht="70.900000000000006" customHeight="1">
      <c r="A266" s="24" t="s">
        <v>739</v>
      </c>
      <c r="B266" s="62" t="s">
        <v>740</v>
      </c>
      <c r="C266" s="31">
        <v>0</v>
      </c>
      <c r="D266" s="31">
        <v>0</v>
      </c>
      <c r="E266" s="66">
        <f t="shared" si="17"/>
        <v>0</v>
      </c>
      <c r="F266" s="31">
        <v>2</v>
      </c>
      <c r="G266" s="66">
        <f t="shared" si="18"/>
        <v>2</v>
      </c>
      <c r="H266" s="31"/>
      <c r="I266" s="31"/>
    </row>
    <row r="267" spans="1:9" ht="63.75">
      <c r="A267" s="24" t="s">
        <v>633</v>
      </c>
      <c r="B267" s="62" t="s">
        <v>631</v>
      </c>
      <c r="C267" s="31">
        <v>11.7</v>
      </c>
      <c r="D267" s="31">
        <v>11.7</v>
      </c>
      <c r="E267" s="66">
        <f t="shared" si="17"/>
        <v>0</v>
      </c>
      <c r="F267" s="31">
        <v>6.3</v>
      </c>
      <c r="G267" s="66">
        <f t="shared" si="18"/>
        <v>-5.3999999999999995</v>
      </c>
      <c r="H267" s="31">
        <f t="shared" si="16"/>
        <v>53.846153846153847</v>
      </c>
      <c r="I267" s="31"/>
    </row>
    <row r="268" spans="1:9" ht="63.75">
      <c r="A268" s="24" t="s">
        <v>634</v>
      </c>
      <c r="B268" s="62" t="s">
        <v>632</v>
      </c>
      <c r="C268" s="31">
        <v>32.299999999999997</v>
      </c>
      <c r="D268" s="31">
        <v>32.299999999999997</v>
      </c>
      <c r="E268" s="66">
        <f t="shared" si="17"/>
        <v>0</v>
      </c>
      <c r="F268" s="31">
        <v>223.1</v>
      </c>
      <c r="G268" s="66">
        <f t="shared" si="18"/>
        <v>190.8</v>
      </c>
      <c r="H268" s="31">
        <f t="shared" si="16"/>
        <v>690.71207430340564</v>
      </c>
      <c r="I268" s="31"/>
    </row>
    <row r="269" spans="1:9" ht="70.900000000000006" customHeight="1">
      <c r="A269" s="24" t="s">
        <v>710</v>
      </c>
      <c r="B269" s="62" t="s">
        <v>708</v>
      </c>
      <c r="C269" s="31">
        <v>0</v>
      </c>
      <c r="D269" s="31">
        <f>D270</f>
        <v>0</v>
      </c>
      <c r="E269" s="66"/>
      <c r="F269" s="31">
        <f>F270</f>
        <v>48.5</v>
      </c>
      <c r="G269" s="66"/>
      <c r="H269" s="31"/>
      <c r="I269" s="31"/>
    </row>
    <row r="270" spans="1:9" ht="82.9" customHeight="1">
      <c r="A270" s="24" t="s">
        <v>711</v>
      </c>
      <c r="B270" s="62" t="s">
        <v>709</v>
      </c>
      <c r="C270" s="31">
        <v>0</v>
      </c>
      <c r="D270" s="31">
        <f>SUM(D271:D272)</f>
        <v>0</v>
      </c>
      <c r="E270" s="66"/>
      <c r="F270" s="31">
        <f>SUM(F271:F272)</f>
        <v>48.5</v>
      </c>
      <c r="G270" s="66"/>
      <c r="H270" s="31"/>
      <c r="I270" s="31"/>
    </row>
    <row r="271" spans="1:9" ht="136.9" customHeight="1">
      <c r="A271" s="24" t="s">
        <v>707</v>
      </c>
      <c r="B271" s="62" t="s">
        <v>706</v>
      </c>
      <c r="C271" s="31">
        <v>0</v>
      </c>
      <c r="D271" s="31">
        <v>0</v>
      </c>
      <c r="E271" s="66"/>
      <c r="F271" s="31">
        <v>3.5</v>
      </c>
      <c r="G271" s="66"/>
      <c r="H271" s="31"/>
      <c r="I271" s="31"/>
    </row>
    <row r="272" spans="1:9" ht="111" customHeight="1">
      <c r="A272" s="24" t="s">
        <v>705</v>
      </c>
      <c r="B272" s="62" t="s">
        <v>704</v>
      </c>
      <c r="C272" s="31">
        <v>0</v>
      </c>
      <c r="D272" s="31">
        <v>0</v>
      </c>
      <c r="E272" s="66"/>
      <c r="F272" s="31">
        <v>45</v>
      </c>
      <c r="G272" s="66"/>
      <c r="H272" s="31"/>
      <c r="I272" s="31"/>
    </row>
    <row r="273" spans="1:9" ht="25.5">
      <c r="A273" s="14" t="s">
        <v>547</v>
      </c>
      <c r="B273" s="59" t="s">
        <v>520</v>
      </c>
      <c r="C273" s="44">
        <f>C274</f>
        <v>263.60000000000002</v>
      </c>
      <c r="D273" s="44">
        <f t="shared" ref="D273:F273" si="22">D274</f>
        <v>263.60000000000002</v>
      </c>
      <c r="E273" s="66">
        <f t="shared" si="17"/>
        <v>0</v>
      </c>
      <c r="F273" s="44">
        <f t="shared" si="22"/>
        <v>62.5</v>
      </c>
      <c r="G273" s="66">
        <f t="shared" si="18"/>
        <v>-201.10000000000002</v>
      </c>
      <c r="H273" s="44">
        <f t="shared" ref="H273:H333" si="23">F273/D273*100</f>
        <v>23.710166919575112</v>
      </c>
      <c r="I273" s="44"/>
    </row>
    <row r="274" spans="1:9" ht="27.6" customHeight="1">
      <c r="A274" s="24" t="s">
        <v>538</v>
      </c>
      <c r="B274" s="62" t="s">
        <v>521</v>
      </c>
      <c r="C274" s="31">
        <v>263.60000000000002</v>
      </c>
      <c r="D274" s="31">
        <v>263.60000000000002</v>
      </c>
      <c r="E274" s="66">
        <f t="shared" si="17"/>
        <v>0</v>
      </c>
      <c r="F274" s="31">
        <v>62.5</v>
      </c>
      <c r="G274" s="66">
        <f t="shared" si="18"/>
        <v>-201.10000000000002</v>
      </c>
      <c r="H274" s="31">
        <f t="shared" si="23"/>
        <v>23.710166919575112</v>
      </c>
      <c r="I274" s="31"/>
    </row>
    <row r="275" spans="1:9" ht="63.75">
      <c r="A275" s="14" t="s">
        <v>560</v>
      </c>
      <c r="B275" s="59" t="s">
        <v>559</v>
      </c>
      <c r="C275" s="44">
        <f>C276+C278</f>
        <v>86</v>
      </c>
      <c r="D275" s="44">
        <f>D276+D278</f>
        <v>86</v>
      </c>
      <c r="E275" s="66">
        <f t="shared" si="17"/>
        <v>0</v>
      </c>
      <c r="F275" s="44">
        <f>F276+F278</f>
        <v>276.8</v>
      </c>
      <c r="G275" s="66">
        <f t="shared" si="18"/>
        <v>190.8</v>
      </c>
      <c r="H275" s="44">
        <f t="shared" si="23"/>
        <v>321.8604651162791</v>
      </c>
      <c r="I275" s="44"/>
    </row>
    <row r="276" spans="1:9" ht="42" customHeight="1">
      <c r="A276" s="39" t="s">
        <v>563</v>
      </c>
      <c r="B276" s="60" t="s">
        <v>561</v>
      </c>
      <c r="C276" s="23">
        <f>C277</f>
        <v>86</v>
      </c>
      <c r="D276" s="23">
        <f t="shared" ref="D276:F276" si="24">D277</f>
        <v>86</v>
      </c>
      <c r="E276" s="66">
        <f t="shared" si="17"/>
        <v>0</v>
      </c>
      <c r="F276" s="23">
        <f t="shared" si="24"/>
        <v>272.2</v>
      </c>
      <c r="G276" s="66">
        <f t="shared" si="18"/>
        <v>186.2</v>
      </c>
      <c r="H276" s="23">
        <f t="shared" si="23"/>
        <v>316.51162790697668</v>
      </c>
      <c r="I276" s="23"/>
    </row>
    <row r="277" spans="1:9" ht="46.15" customHeight="1">
      <c r="A277" s="24" t="s">
        <v>564</v>
      </c>
      <c r="B277" s="62" t="s">
        <v>562</v>
      </c>
      <c r="C277" s="31">
        <v>86</v>
      </c>
      <c r="D277" s="31">
        <v>86</v>
      </c>
      <c r="E277" s="66">
        <f t="shared" si="17"/>
        <v>0</v>
      </c>
      <c r="F277" s="31">
        <v>272.2</v>
      </c>
      <c r="G277" s="66">
        <f t="shared" si="18"/>
        <v>186.2</v>
      </c>
      <c r="H277" s="31">
        <f t="shared" si="23"/>
        <v>316.51162790697668</v>
      </c>
      <c r="I277" s="31"/>
    </row>
    <row r="278" spans="1:9" ht="54" customHeight="1">
      <c r="A278" s="39" t="s">
        <v>567</v>
      </c>
      <c r="B278" s="60" t="s">
        <v>565</v>
      </c>
      <c r="C278" s="23">
        <f>C279</f>
        <v>0</v>
      </c>
      <c r="D278" s="23">
        <f t="shared" ref="D278:F278" si="25">D279</f>
        <v>0</v>
      </c>
      <c r="E278" s="66">
        <f t="shared" si="17"/>
        <v>0</v>
      </c>
      <c r="F278" s="23">
        <f t="shared" si="25"/>
        <v>4.5999999999999996</v>
      </c>
      <c r="G278" s="66">
        <f t="shared" si="18"/>
        <v>4.5999999999999996</v>
      </c>
      <c r="H278" s="23"/>
      <c r="I278" s="23"/>
    </row>
    <row r="279" spans="1:9" ht="42" customHeight="1">
      <c r="A279" s="24" t="s">
        <v>568</v>
      </c>
      <c r="B279" s="62" t="s">
        <v>566</v>
      </c>
      <c r="C279" s="31">
        <v>0</v>
      </c>
      <c r="D279" s="31">
        <v>0</v>
      </c>
      <c r="E279" s="66">
        <f t="shared" si="17"/>
        <v>0</v>
      </c>
      <c r="F279" s="31">
        <v>4.5999999999999996</v>
      </c>
      <c r="G279" s="66">
        <f t="shared" si="18"/>
        <v>4.5999999999999996</v>
      </c>
      <c r="H279" s="31"/>
      <c r="I279" s="31"/>
    </row>
    <row r="280" spans="1:9" ht="18" customHeight="1">
      <c r="A280" s="14" t="s">
        <v>573</v>
      </c>
      <c r="B280" s="59" t="s">
        <v>569</v>
      </c>
      <c r="C280" s="44">
        <f>C283</f>
        <v>489.8</v>
      </c>
      <c r="D280" s="44">
        <f t="shared" ref="D280:I280" si="26">D283</f>
        <v>489.8</v>
      </c>
      <c r="E280" s="66">
        <f t="shared" si="17"/>
        <v>0</v>
      </c>
      <c r="F280" s="44">
        <f t="shared" si="26"/>
        <v>106.89999999999999</v>
      </c>
      <c r="G280" s="66">
        <f t="shared" si="18"/>
        <v>-382.90000000000003</v>
      </c>
      <c r="H280" s="44">
        <f t="shared" si="23"/>
        <v>21.825234789710084</v>
      </c>
      <c r="I280" s="44">
        <f t="shared" si="26"/>
        <v>0</v>
      </c>
    </row>
    <row r="281" spans="1:9" ht="27.6" hidden="1" customHeight="1">
      <c r="A281" s="39" t="s">
        <v>599</v>
      </c>
      <c r="B281" s="60" t="s">
        <v>597</v>
      </c>
      <c r="C281" s="23">
        <f t="shared" ref="C281:I281" si="27">C282</f>
        <v>0</v>
      </c>
      <c r="D281" s="23">
        <f t="shared" si="27"/>
        <v>0</v>
      </c>
      <c r="E281" s="66">
        <f t="shared" si="17"/>
        <v>0</v>
      </c>
      <c r="F281" s="23">
        <f t="shared" si="27"/>
        <v>0</v>
      </c>
      <c r="G281" s="66">
        <f t="shared" si="18"/>
        <v>0</v>
      </c>
      <c r="H281" s="23" t="e">
        <f t="shared" si="23"/>
        <v>#DIV/0!</v>
      </c>
      <c r="I281" s="23">
        <f t="shared" si="27"/>
        <v>0</v>
      </c>
    </row>
    <row r="282" spans="1:9" ht="85.15" hidden="1" customHeight="1">
      <c r="A282" s="24" t="s">
        <v>600</v>
      </c>
      <c r="B282" s="62" t="s">
        <v>598</v>
      </c>
      <c r="C282" s="31">
        <v>0</v>
      </c>
      <c r="D282" s="31">
        <v>0</v>
      </c>
      <c r="E282" s="66">
        <f t="shared" si="17"/>
        <v>0</v>
      </c>
      <c r="F282" s="31">
        <v>0</v>
      </c>
      <c r="G282" s="66">
        <f t="shared" si="18"/>
        <v>0</v>
      </c>
      <c r="H282" s="31" t="e">
        <f t="shared" si="23"/>
        <v>#DIV/0!</v>
      </c>
      <c r="I282" s="44"/>
    </row>
    <row r="283" spans="1:9" ht="55.15" customHeight="1">
      <c r="A283" s="39" t="s">
        <v>574</v>
      </c>
      <c r="B283" s="60" t="s">
        <v>570</v>
      </c>
      <c r="C283" s="23">
        <f>C284+C288</f>
        <v>489.8</v>
      </c>
      <c r="D283" s="23">
        <f>D284+D288</f>
        <v>489.8</v>
      </c>
      <c r="E283" s="66">
        <f t="shared" si="17"/>
        <v>0</v>
      </c>
      <c r="F283" s="23">
        <f>F284+F288</f>
        <v>106.89999999999999</v>
      </c>
      <c r="G283" s="66">
        <f t="shared" si="18"/>
        <v>-382.90000000000003</v>
      </c>
      <c r="H283" s="23">
        <f t="shared" si="23"/>
        <v>21.825234789710084</v>
      </c>
      <c r="I283" s="23">
        <f t="shared" ref="I283" si="28">SUM(I284:I288)</f>
        <v>0</v>
      </c>
    </row>
    <row r="284" spans="1:9" ht="40.9" customHeight="1">
      <c r="A284" s="24" t="s">
        <v>575</v>
      </c>
      <c r="B284" s="62" t="s">
        <v>571</v>
      </c>
      <c r="C284" s="31">
        <f>C285+C286+C287</f>
        <v>489.8</v>
      </c>
      <c r="D284" s="31">
        <f>D285+D286+D287</f>
        <v>489.8</v>
      </c>
      <c r="E284" s="66">
        <f t="shared" si="17"/>
        <v>0</v>
      </c>
      <c r="F284" s="31">
        <f>F285+F286+F287</f>
        <v>98.199999999999989</v>
      </c>
      <c r="G284" s="66">
        <f t="shared" si="18"/>
        <v>-391.6</v>
      </c>
      <c r="H284" s="31">
        <f t="shared" si="23"/>
        <v>20.048999591670068</v>
      </c>
      <c r="I284" s="31"/>
    </row>
    <row r="285" spans="1:9" ht="46.15" customHeight="1">
      <c r="A285" s="24" t="s">
        <v>575</v>
      </c>
      <c r="B285" s="62" t="s">
        <v>571</v>
      </c>
      <c r="C285" s="31">
        <v>39.799999999999997</v>
      </c>
      <c r="D285" s="31">
        <v>39.799999999999997</v>
      </c>
      <c r="E285" s="66">
        <f t="shared" si="17"/>
        <v>0</v>
      </c>
      <c r="F285" s="31">
        <v>22.9</v>
      </c>
      <c r="G285" s="66">
        <f t="shared" si="18"/>
        <v>-16.899999999999999</v>
      </c>
      <c r="H285" s="31">
        <f t="shared" si="23"/>
        <v>57.537688442211056</v>
      </c>
      <c r="I285" s="31"/>
    </row>
    <row r="286" spans="1:9" ht="57" hidden="1" customHeight="1">
      <c r="A286" s="24" t="s">
        <v>637</v>
      </c>
      <c r="B286" s="62" t="s">
        <v>635</v>
      </c>
      <c r="C286" s="31">
        <v>0</v>
      </c>
      <c r="D286" s="31"/>
      <c r="E286" s="66">
        <f t="shared" si="17"/>
        <v>0</v>
      </c>
      <c r="F286" s="31"/>
      <c r="G286" s="66">
        <f t="shared" si="18"/>
        <v>0</v>
      </c>
      <c r="H286" s="31" t="e">
        <f t="shared" si="23"/>
        <v>#DIV/0!</v>
      </c>
      <c r="I286" s="31"/>
    </row>
    <row r="287" spans="1:9" ht="84" customHeight="1">
      <c r="A287" s="24" t="s">
        <v>638</v>
      </c>
      <c r="B287" s="62" t="s">
        <v>636</v>
      </c>
      <c r="C287" s="31">
        <v>450</v>
      </c>
      <c r="D287" s="31">
        <v>450</v>
      </c>
      <c r="E287" s="66">
        <f t="shared" si="17"/>
        <v>0</v>
      </c>
      <c r="F287" s="31">
        <v>75.3</v>
      </c>
      <c r="G287" s="66">
        <f t="shared" si="18"/>
        <v>-374.7</v>
      </c>
      <c r="H287" s="31">
        <f t="shared" si="23"/>
        <v>16.733333333333334</v>
      </c>
      <c r="I287" s="31"/>
    </row>
    <row r="288" spans="1:9" ht="43.9" customHeight="1">
      <c r="A288" s="24" t="s">
        <v>576</v>
      </c>
      <c r="B288" s="62" t="s">
        <v>572</v>
      </c>
      <c r="C288" s="31">
        <v>0</v>
      </c>
      <c r="D288" s="31">
        <v>0</v>
      </c>
      <c r="E288" s="66">
        <f t="shared" si="17"/>
        <v>0</v>
      </c>
      <c r="F288" s="31">
        <v>8.6999999999999993</v>
      </c>
      <c r="G288" s="66">
        <f t="shared" si="18"/>
        <v>8.6999999999999993</v>
      </c>
      <c r="H288" s="31"/>
      <c r="I288" s="31"/>
    </row>
    <row r="289" spans="1:9" s="35" customFormat="1" ht="16.149999999999999" customHeight="1">
      <c r="A289" s="14" t="s">
        <v>539</v>
      </c>
      <c r="B289" s="59" t="s">
        <v>522</v>
      </c>
      <c r="C289" s="44">
        <f>C290+C292</f>
        <v>76.900000000000006</v>
      </c>
      <c r="D289" s="44">
        <f>D290+D292+D291</f>
        <v>76.900000000000006</v>
      </c>
      <c r="E289" s="66">
        <f t="shared" si="17"/>
        <v>0</v>
      </c>
      <c r="F289" s="44">
        <f>F290+F292+F291</f>
        <v>276.89999999999998</v>
      </c>
      <c r="G289" s="66">
        <f t="shared" si="18"/>
        <v>199.99999999999997</v>
      </c>
      <c r="H289" s="44">
        <f t="shared" si="23"/>
        <v>360.07802340702204</v>
      </c>
      <c r="I289" s="44"/>
    </row>
    <row r="290" spans="1:9" s="35" customFormat="1" ht="46.9" customHeight="1">
      <c r="A290" s="24" t="s">
        <v>540</v>
      </c>
      <c r="B290" s="62" t="s">
        <v>523</v>
      </c>
      <c r="C290" s="31">
        <v>15.9</v>
      </c>
      <c r="D290" s="31">
        <v>15.9</v>
      </c>
      <c r="E290" s="66">
        <f t="shared" si="17"/>
        <v>0</v>
      </c>
      <c r="F290" s="31">
        <v>18.399999999999999</v>
      </c>
      <c r="G290" s="66">
        <f t="shared" si="18"/>
        <v>2.4999999999999982</v>
      </c>
      <c r="H290" s="31">
        <f t="shared" si="23"/>
        <v>115.72327044025157</v>
      </c>
      <c r="I290" s="31"/>
    </row>
    <row r="291" spans="1:9" s="35" customFormat="1" ht="58.9" customHeight="1">
      <c r="A291" s="24" t="s">
        <v>578</v>
      </c>
      <c r="B291" s="62" t="s">
        <v>577</v>
      </c>
      <c r="C291" s="31">
        <v>0</v>
      </c>
      <c r="D291" s="31">
        <v>0</v>
      </c>
      <c r="E291" s="66">
        <f t="shared" ref="E291:E356" si="29">D291-C291</f>
        <v>0</v>
      </c>
      <c r="F291" s="31">
        <v>129.9</v>
      </c>
      <c r="G291" s="66">
        <f t="shared" ref="G291:G356" si="30">F291-D291</f>
        <v>129.9</v>
      </c>
      <c r="H291" s="31"/>
      <c r="I291" s="31"/>
    </row>
    <row r="292" spans="1:9" s="35" customFormat="1" ht="25.5">
      <c r="A292" s="39" t="s">
        <v>541</v>
      </c>
      <c r="B292" s="60" t="s">
        <v>524</v>
      </c>
      <c r="C292" s="23">
        <f>C293</f>
        <v>61</v>
      </c>
      <c r="D292" s="23">
        <f t="shared" ref="D292:F292" si="31">D293</f>
        <v>61</v>
      </c>
      <c r="E292" s="66">
        <f t="shared" si="29"/>
        <v>0</v>
      </c>
      <c r="F292" s="23">
        <f t="shared" si="31"/>
        <v>128.6</v>
      </c>
      <c r="G292" s="66">
        <f t="shared" si="30"/>
        <v>67.599999999999994</v>
      </c>
      <c r="H292" s="23">
        <f t="shared" si="23"/>
        <v>210.81967213114754</v>
      </c>
      <c r="I292" s="23"/>
    </row>
    <row r="293" spans="1:9" s="32" customFormat="1" ht="38.25">
      <c r="A293" s="24" t="s">
        <v>542</v>
      </c>
      <c r="B293" s="62" t="s">
        <v>525</v>
      </c>
      <c r="C293" s="31">
        <v>61</v>
      </c>
      <c r="D293" s="31">
        <v>61</v>
      </c>
      <c r="E293" s="66">
        <f t="shared" si="29"/>
        <v>0</v>
      </c>
      <c r="F293" s="31">
        <v>128.6</v>
      </c>
      <c r="G293" s="66">
        <f t="shared" si="30"/>
        <v>67.599999999999994</v>
      </c>
      <c r="H293" s="31">
        <f t="shared" si="23"/>
        <v>210.81967213114754</v>
      </c>
      <c r="I293" s="31"/>
    </row>
    <row r="294" spans="1:9">
      <c r="A294" s="14" t="s">
        <v>345</v>
      </c>
      <c r="B294" s="15" t="s">
        <v>346</v>
      </c>
      <c r="C294" s="16">
        <f>C295+C297</f>
        <v>600</v>
      </c>
      <c r="D294" s="16">
        <f>D295+D297</f>
        <v>600</v>
      </c>
      <c r="E294" s="66">
        <f t="shared" si="29"/>
        <v>0</v>
      </c>
      <c r="F294" s="16">
        <f>F295+F297</f>
        <v>-227.7</v>
      </c>
      <c r="G294" s="66">
        <f t="shared" si="30"/>
        <v>-827.7</v>
      </c>
      <c r="H294" s="16">
        <f t="shared" si="23"/>
        <v>-37.950000000000003</v>
      </c>
      <c r="I294" s="16">
        <f>I295+I297</f>
        <v>0</v>
      </c>
    </row>
    <row r="295" spans="1:9" s="35" customFormat="1">
      <c r="A295" s="14" t="s">
        <v>347</v>
      </c>
      <c r="B295" s="15" t="s">
        <v>348</v>
      </c>
      <c r="C295" s="16">
        <f>C296</f>
        <v>0</v>
      </c>
      <c r="D295" s="16">
        <f>D296</f>
        <v>0</v>
      </c>
      <c r="E295" s="66">
        <f t="shared" si="29"/>
        <v>0</v>
      </c>
      <c r="F295" s="16">
        <f>F296</f>
        <v>-311.39999999999998</v>
      </c>
      <c r="G295" s="66">
        <f t="shared" si="30"/>
        <v>-311.39999999999998</v>
      </c>
      <c r="H295" s="16"/>
      <c r="I295" s="16">
        <f>I296</f>
        <v>0</v>
      </c>
    </row>
    <row r="296" spans="1:9">
      <c r="A296" s="24" t="s">
        <v>349</v>
      </c>
      <c r="B296" s="25" t="s">
        <v>350</v>
      </c>
      <c r="C296" s="26">
        <v>0</v>
      </c>
      <c r="D296" s="26">
        <v>0</v>
      </c>
      <c r="E296" s="66">
        <f t="shared" si="29"/>
        <v>0</v>
      </c>
      <c r="F296" s="26">
        <v>-311.39999999999998</v>
      </c>
      <c r="G296" s="66">
        <f t="shared" si="30"/>
        <v>-311.39999999999998</v>
      </c>
      <c r="H296" s="26"/>
      <c r="I296" s="26"/>
    </row>
    <row r="297" spans="1:9" s="35" customFormat="1">
      <c r="A297" s="14" t="s">
        <v>351</v>
      </c>
      <c r="B297" s="15" t="s">
        <v>352</v>
      </c>
      <c r="C297" s="16">
        <f>C298</f>
        <v>600</v>
      </c>
      <c r="D297" s="16">
        <f>D298</f>
        <v>600</v>
      </c>
      <c r="E297" s="66">
        <f t="shared" si="29"/>
        <v>0</v>
      </c>
      <c r="F297" s="16">
        <f>F298</f>
        <v>83.7</v>
      </c>
      <c r="G297" s="66">
        <f t="shared" si="30"/>
        <v>-516.29999999999995</v>
      </c>
      <c r="H297" s="16">
        <f t="shared" si="23"/>
        <v>13.950000000000001</v>
      </c>
      <c r="I297" s="16">
        <f>I298</f>
        <v>0</v>
      </c>
    </row>
    <row r="298" spans="1:9">
      <c r="A298" s="24" t="s">
        <v>353</v>
      </c>
      <c r="B298" s="25" t="s">
        <v>675</v>
      </c>
      <c r="C298" s="26">
        <v>600</v>
      </c>
      <c r="D298" s="26">
        <v>600</v>
      </c>
      <c r="E298" s="66">
        <f t="shared" si="29"/>
        <v>0</v>
      </c>
      <c r="F298" s="26">
        <v>83.7</v>
      </c>
      <c r="G298" s="66">
        <f t="shared" si="30"/>
        <v>-516.29999999999995</v>
      </c>
      <c r="H298" s="26">
        <f t="shared" si="23"/>
        <v>13.950000000000001</v>
      </c>
      <c r="I298" s="26"/>
    </row>
    <row r="299" spans="1:9">
      <c r="A299" s="14" t="s">
        <v>354</v>
      </c>
      <c r="B299" s="19" t="s">
        <v>355</v>
      </c>
      <c r="C299" s="16">
        <f>C300+C365+C375+C369</f>
        <v>471743.19999999995</v>
      </c>
      <c r="D299" s="16">
        <f>D300+D365+D375+D369</f>
        <v>964346.4</v>
      </c>
      <c r="E299" s="66">
        <f t="shared" si="29"/>
        <v>492603.20000000007</v>
      </c>
      <c r="F299" s="16">
        <f>F300+F365+F375+F369</f>
        <v>395611.3</v>
      </c>
      <c r="G299" s="66">
        <f t="shared" si="30"/>
        <v>-568735.10000000009</v>
      </c>
      <c r="H299" s="16">
        <f t="shared" si="23"/>
        <v>41.02377527411312</v>
      </c>
      <c r="I299" s="16" t="e">
        <f>I300+I365+I375+I369</f>
        <v>#REF!</v>
      </c>
    </row>
    <row r="300" spans="1:9" ht="25.5">
      <c r="A300" s="46" t="s">
        <v>356</v>
      </c>
      <c r="B300" s="15" t="s">
        <v>357</v>
      </c>
      <c r="C300" s="16">
        <f>C301+C308+C341+C358</f>
        <v>431530.6</v>
      </c>
      <c r="D300" s="16">
        <f>D301+D308+D341+D358</f>
        <v>458022</v>
      </c>
      <c r="E300" s="66">
        <f t="shared" si="29"/>
        <v>26491.400000000023</v>
      </c>
      <c r="F300" s="16">
        <f>F301+F308+F341+F358</f>
        <v>447733.7</v>
      </c>
      <c r="G300" s="66">
        <f t="shared" si="30"/>
        <v>-10288.299999999988</v>
      </c>
      <c r="H300" s="16">
        <f t="shared" si="23"/>
        <v>97.753754186480123</v>
      </c>
      <c r="I300" s="16" t="e">
        <f>I301+I308+I341+I358</f>
        <v>#REF!</v>
      </c>
    </row>
    <row r="301" spans="1:9" s="35" customFormat="1" ht="16.899999999999999" customHeight="1">
      <c r="A301" s="18" t="s">
        <v>467</v>
      </c>
      <c r="B301" s="19" t="s">
        <v>358</v>
      </c>
      <c r="C301" s="16">
        <f>C304+C306+C302</f>
        <v>15882.4</v>
      </c>
      <c r="D301" s="16">
        <f>D302+D304</f>
        <v>15882.5</v>
      </c>
      <c r="E301" s="16">
        <f t="shared" ref="E301:F301" si="32">E302+E304</f>
        <v>0</v>
      </c>
      <c r="F301" s="16">
        <f t="shared" si="32"/>
        <v>15882.5</v>
      </c>
      <c r="G301" s="66">
        <f t="shared" si="30"/>
        <v>0</v>
      </c>
      <c r="H301" s="16">
        <f t="shared" si="23"/>
        <v>100</v>
      </c>
      <c r="I301" s="16" t="e">
        <f>#REF!+I306</f>
        <v>#REF!</v>
      </c>
    </row>
    <row r="302" spans="1:9" s="35" customFormat="1">
      <c r="A302" s="50" t="s">
        <v>741</v>
      </c>
      <c r="B302" s="60" t="s">
        <v>742</v>
      </c>
      <c r="C302" s="23">
        <f>C303</f>
        <v>282.8</v>
      </c>
      <c r="D302" s="23">
        <f>D303</f>
        <v>282.8</v>
      </c>
      <c r="E302" s="80"/>
      <c r="F302" s="23">
        <f>F303</f>
        <v>282.8</v>
      </c>
      <c r="G302" s="66"/>
      <c r="H302" s="23">
        <f t="shared" si="23"/>
        <v>100</v>
      </c>
      <c r="I302" s="16"/>
    </row>
    <row r="303" spans="1:9" s="35" customFormat="1" ht="25.5">
      <c r="A303" s="61" t="s">
        <v>743</v>
      </c>
      <c r="B303" s="62" t="s">
        <v>744</v>
      </c>
      <c r="C303" s="31">
        <v>282.8</v>
      </c>
      <c r="D303" s="31">
        <v>282.8</v>
      </c>
      <c r="E303" s="78"/>
      <c r="F303" s="31">
        <v>282.8</v>
      </c>
      <c r="G303" s="66"/>
      <c r="H303" s="31">
        <f t="shared" si="23"/>
        <v>100</v>
      </c>
      <c r="I303" s="16"/>
    </row>
    <row r="304" spans="1:9" s="35" customFormat="1" ht="25.5">
      <c r="A304" s="50" t="s">
        <v>751</v>
      </c>
      <c r="B304" s="60" t="s">
        <v>752</v>
      </c>
      <c r="C304" s="23">
        <f>C305</f>
        <v>0</v>
      </c>
      <c r="D304" s="23">
        <f>D305</f>
        <v>15599.7</v>
      </c>
      <c r="E304" s="80"/>
      <c r="F304" s="23">
        <f>F305</f>
        <v>15599.7</v>
      </c>
      <c r="G304" s="79"/>
      <c r="H304" s="23">
        <f t="shared" si="23"/>
        <v>100</v>
      </c>
      <c r="I304" s="16"/>
    </row>
    <row r="305" spans="1:11" s="35" customFormat="1" ht="25.5">
      <c r="A305" s="61" t="s">
        <v>753</v>
      </c>
      <c r="B305" s="62" t="s">
        <v>754</v>
      </c>
      <c r="C305" s="31">
        <v>0</v>
      </c>
      <c r="D305" s="31">
        <v>15599.7</v>
      </c>
      <c r="E305" s="78"/>
      <c r="F305" s="31">
        <v>15599.7</v>
      </c>
      <c r="G305" s="66"/>
      <c r="H305" s="31">
        <f t="shared" si="23"/>
        <v>100</v>
      </c>
      <c r="I305" s="16"/>
    </row>
    <row r="306" spans="1:11" s="28" customFormat="1">
      <c r="A306" s="56" t="s">
        <v>359</v>
      </c>
      <c r="B306" s="40" t="s">
        <v>360</v>
      </c>
      <c r="C306" s="27">
        <f>C307</f>
        <v>15599.6</v>
      </c>
      <c r="D306" s="27">
        <f>D307</f>
        <v>0</v>
      </c>
      <c r="E306" s="66">
        <f t="shared" si="29"/>
        <v>-15599.6</v>
      </c>
      <c r="F306" s="27">
        <f>F307</f>
        <v>0</v>
      </c>
      <c r="G306" s="66">
        <f t="shared" si="30"/>
        <v>0</v>
      </c>
      <c r="H306" s="27"/>
      <c r="I306" s="27">
        <f>I307</f>
        <v>0</v>
      </c>
    </row>
    <row r="307" spans="1:11">
      <c r="A307" s="49" t="s">
        <v>361</v>
      </c>
      <c r="B307" s="25" t="s">
        <v>362</v>
      </c>
      <c r="C307" s="26">
        <v>15599.6</v>
      </c>
      <c r="D307" s="26">
        <v>0</v>
      </c>
      <c r="E307" s="66">
        <f t="shared" si="29"/>
        <v>-15599.6</v>
      </c>
      <c r="F307" s="26">
        <v>0</v>
      </c>
      <c r="G307" s="66">
        <f t="shared" si="30"/>
        <v>0</v>
      </c>
      <c r="H307" s="26"/>
      <c r="I307" s="26"/>
    </row>
    <row r="308" spans="1:11" s="35" customFormat="1" ht="27.6" customHeight="1">
      <c r="A308" s="18" t="s">
        <v>468</v>
      </c>
      <c r="B308" s="19" t="s">
        <v>363</v>
      </c>
      <c r="C308" s="16">
        <f>C313+C319+C321+C323+C325+C327+C329+C331+C337+C339+C315+C317+C335</f>
        <v>5977.6</v>
      </c>
      <c r="D308" s="16">
        <f>D313+D319+D321+D323+D325+D327+D329+D331+D337+D339+D315+D317+D335</f>
        <v>18720.300000000003</v>
      </c>
      <c r="E308" s="66">
        <f t="shared" si="29"/>
        <v>12742.700000000003</v>
      </c>
      <c r="F308" s="16">
        <f>F313+F319+F321+F323+F325+F327+F329+F331+F337+F339+F315+F317+F335</f>
        <v>12146.3</v>
      </c>
      <c r="G308" s="66">
        <f t="shared" si="30"/>
        <v>-6574.0000000000036</v>
      </c>
      <c r="H308" s="16">
        <f t="shared" si="23"/>
        <v>64.883041404250989</v>
      </c>
      <c r="I308" s="16" t="e">
        <f>I309+I339+I313+I327+#REF!+I311+#REF!+#REF!+#REF!+#REF!</f>
        <v>#REF!</v>
      </c>
    </row>
    <row r="309" spans="1:11" s="28" customFormat="1" ht="25.5" hidden="1">
      <c r="A309" s="56" t="s">
        <v>364</v>
      </c>
      <c r="B309" s="40" t="s">
        <v>365</v>
      </c>
      <c r="C309" s="23">
        <f>C310</f>
        <v>0</v>
      </c>
      <c r="D309" s="23">
        <f>D310</f>
        <v>0</v>
      </c>
      <c r="E309" s="66">
        <f t="shared" si="29"/>
        <v>0</v>
      </c>
      <c r="F309" s="23">
        <f>F310</f>
        <v>0</v>
      </c>
      <c r="G309" s="66">
        <f t="shared" si="30"/>
        <v>0</v>
      </c>
      <c r="H309" s="23" t="e">
        <f t="shared" si="23"/>
        <v>#DIV/0!</v>
      </c>
      <c r="I309" s="23">
        <f>I310</f>
        <v>0</v>
      </c>
    </row>
    <row r="310" spans="1:11" ht="25.5" hidden="1">
      <c r="A310" s="49" t="s">
        <v>366</v>
      </c>
      <c r="B310" s="25" t="s">
        <v>367</v>
      </c>
      <c r="C310" s="31">
        <v>0</v>
      </c>
      <c r="D310" s="31">
        <v>0</v>
      </c>
      <c r="E310" s="66">
        <f t="shared" si="29"/>
        <v>0</v>
      </c>
      <c r="F310" s="31">
        <v>0</v>
      </c>
      <c r="G310" s="66">
        <f t="shared" si="30"/>
        <v>0</v>
      </c>
      <c r="H310" s="31" t="e">
        <f t="shared" si="23"/>
        <v>#DIV/0!</v>
      </c>
      <c r="I310" s="31"/>
    </row>
    <row r="311" spans="1:11" s="28" customFormat="1" ht="15.6" hidden="1" customHeight="1">
      <c r="A311" s="56" t="s">
        <v>368</v>
      </c>
      <c r="B311" s="60" t="s">
        <v>369</v>
      </c>
      <c r="C311" s="23">
        <f>C312</f>
        <v>0</v>
      </c>
      <c r="D311" s="23">
        <f>D312</f>
        <v>0</v>
      </c>
      <c r="E311" s="66">
        <f t="shared" si="29"/>
        <v>0</v>
      </c>
      <c r="F311" s="23">
        <f>F312</f>
        <v>0</v>
      </c>
      <c r="G311" s="66">
        <f t="shared" si="30"/>
        <v>0</v>
      </c>
      <c r="H311" s="23" t="e">
        <f t="shared" si="23"/>
        <v>#DIV/0!</v>
      </c>
      <c r="I311" s="23">
        <f>I312</f>
        <v>0</v>
      </c>
    </row>
    <row r="312" spans="1:11" ht="19.149999999999999" hidden="1" customHeight="1">
      <c r="A312" s="49" t="s">
        <v>370</v>
      </c>
      <c r="B312" s="62" t="s">
        <v>371</v>
      </c>
      <c r="C312" s="31">
        <v>0</v>
      </c>
      <c r="D312" s="31">
        <v>0</v>
      </c>
      <c r="E312" s="66">
        <f t="shared" si="29"/>
        <v>0</v>
      </c>
      <c r="F312" s="31">
        <v>0</v>
      </c>
      <c r="G312" s="66">
        <f t="shared" si="30"/>
        <v>0</v>
      </c>
      <c r="H312" s="31" t="e">
        <f t="shared" si="23"/>
        <v>#DIV/0!</v>
      </c>
      <c r="I312" s="31"/>
    </row>
    <row r="313" spans="1:11" s="28" customFormat="1" ht="30" hidden="1" customHeight="1">
      <c r="A313" s="56" t="s">
        <v>372</v>
      </c>
      <c r="B313" s="60" t="s">
        <v>373</v>
      </c>
      <c r="C313" s="23">
        <f>C314</f>
        <v>0</v>
      </c>
      <c r="D313" s="23">
        <f>D314</f>
        <v>0</v>
      </c>
      <c r="E313" s="66">
        <f t="shared" si="29"/>
        <v>0</v>
      </c>
      <c r="F313" s="23">
        <f>F314</f>
        <v>0</v>
      </c>
      <c r="G313" s="66">
        <f t="shared" si="30"/>
        <v>0</v>
      </c>
      <c r="H313" s="23" t="e">
        <f t="shared" si="23"/>
        <v>#DIV/0!</v>
      </c>
      <c r="I313" s="23">
        <f>I314</f>
        <v>0</v>
      </c>
      <c r="K313" s="72"/>
    </row>
    <row r="314" spans="1:11" ht="30" hidden="1" customHeight="1">
      <c r="A314" s="49" t="s">
        <v>374</v>
      </c>
      <c r="B314" s="62" t="s">
        <v>375</v>
      </c>
      <c r="C314" s="31">
        <v>0</v>
      </c>
      <c r="D314" s="31">
        <v>0</v>
      </c>
      <c r="E314" s="66">
        <f t="shared" si="29"/>
        <v>0</v>
      </c>
      <c r="F314" s="31">
        <v>0</v>
      </c>
      <c r="G314" s="66">
        <f t="shared" si="30"/>
        <v>0</v>
      </c>
      <c r="H314" s="31" t="e">
        <f t="shared" si="23"/>
        <v>#DIV/0!</v>
      </c>
      <c r="I314" s="31"/>
    </row>
    <row r="315" spans="1:11" ht="30" hidden="1" customHeight="1">
      <c r="A315" s="56" t="s">
        <v>603</v>
      </c>
      <c r="B315" s="60" t="s">
        <v>601</v>
      </c>
      <c r="C315" s="23">
        <f t="shared" ref="C315:I315" si="33">C316</f>
        <v>0</v>
      </c>
      <c r="D315" s="23">
        <f t="shared" si="33"/>
        <v>0</v>
      </c>
      <c r="E315" s="66">
        <f t="shared" si="29"/>
        <v>0</v>
      </c>
      <c r="F315" s="23">
        <f t="shared" si="33"/>
        <v>0</v>
      </c>
      <c r="G315" s="66">
        <f t="shared" si="30"/>
        <v>0</v>
      </c>
      <c r="H315" s="23" t="e">
        <f t="shared" si="23"/>
        <v>#DIV/0!</v>
      </c>
      <c r="I315" s="23">
        <f t="shared" si="33"/>
        <v>0</v>
      </c>
    </row>
    <row r="316" spans="1:11" ht="30" hidden="1" customHeight="1">
      <c r="A316" s="49" t="s">
        <v>604</v>
      </c>
      <c r="B316" s="62" t="s">
        <v>602</v>
      </c>
      <c r="C316" s="31">
        <v>0</v>
      </c>
      <c r="D316" s="31">
        <v>0</v>
      </c>
      <c r="E316" s="66">
        <f t="shared" si="29"/>
        <v>0</v>
      </c>
      <c r="F316" s="31">
        <v>0</v>
      </c>
      <c r="G316" s="66">
        <f t="shared" si="30"/>
        <v>0</v>
      </c>
      <c r="H316" s="31" t="e">
        <f t="shared" si="23"/>
        <v>#DIV/0!</v>
      </c>
      <c r="I316" s="31"/>
    </row>
    <row r="317" spans="1:11" ht="30" hidden="1" customHeight="1">
      <c r="A317" s="56" t="s">
        <v>607</v>
      </c>
      <c r="B317" s="60" t="s">
        <v>605</v>
      </c>
      <c r="C317" s="23">
        <f t="shared" ref="C317:I317" si="34">C318</f>
        <v>0</v>
      </c>
      <c r="D317" s="23">
        <f t="shared" si="34"/>
        <v>0</v>
      </c>
      <c r="E317" s="66">
        <f t="shared" si="29"/>
        <v>0</v>
      </c>
      <c r="F317" s="23">
        <f t="shared" si="34"/>
        <v>0</v>
      </c>
      <c r="G317" s="66">
        <f t="shared" si="30"/>
        <v>0</v>
      </c>
      <c r="H317" s="23" t="e">
        <f t="shared" si="23"/>
        <v>#DIV/0!</v>
      </c>
      <c r="I317" s="23">
        <f t="shared" si="34"/>
        <v>0</v>
      </c>
    </row>
    <row r="318" spans="1:11" ht="30" hidden="1" customHeight="1">
      <c r="A318" s="49" t="s">
        <v>608</v>
      </c>
      <c r="B318" s="62" t="s">
        <v>606</v>
      </c>
      <c r="C318" s="31">
        <v>0</v>
      </c>
      <c r="D318" s="31">
        <v>0</v>
      </c>
      <c r="E318" s="66">
        <f t="shared" si="29"/>
        <v>0</v>
      </c>
      <c r="F318" s="31">
        <v>0</v>
      </c>
      <c r="G318" s="66">
        <f t="shared" si="30"/>
        <v>0</v>
      </c>
      <c r="H318" s="31" t="e">
        <f t="shared" si="23"/>
        <v>#DIV/0!</v>
      </c>
      <c r="I318" s="31"/>
    </row>
    <row r="319" spans="1:11" ht="30" hidden="1" customHeight="1">
      <c r="A319" s="56" t="s">
        <v>581</v>
      </c>
      <c r="B319" s="60" t="s">
        <v>579</v>
      </c>
      <c r="C319" s="23">
        <v>0</v>
      </c>
      <c r="D319" s="23">
        <f>D320</f>
        <v>0</v>
      </c>
      <c r="E319" s="66">
        <f t="shared" si="29"/>
        <v>0</v>
      </c>
      <c r="F319" s="23">
        <f>F320</f>
        <v>0</v>
      </c>
      <c r="G319" s="66">
        <f t="shared" si="30"/>
        <v>0</v>
      </c>
      <c r="H319" s="23" t="e">
        <f t="shared" si="23"/>
        <v>#DIV/0!</v>
      </c>
      <c r="I319" s="23"/>
    </row>
    <row r="320" spans="1:11" ht="30" hidden="1" customHeight="1">
      <c r="A320" s="49" t="s">
        <v>582</v>
      </c>
      <c r="B320" s="62" t="s">
        <v>580</v>
      </c>
      <c r="C320" s="31">
        <v>0</v>
      </c>
      <c r="D320" s="31"/>
      <c r="E320" s="66">
        <f t="shared" si="29"/>
        <v>0</v>
      </c>
      <c r="F320" s="31"/>
      <c r="G320" s="66">
        <f t="shared" si="30"/>
        <v>0</v>
      </c>
      <c r="H320" s="31" t="e">
        <f t="shared" si="23"/>
        <v>#DIV/0!</v>
      </c>
      <c r="I320" s="31"/>
    </row>
    <row r="321" spans="1:9" ht="30" hidden="1" customHeight="1">
      <c r="A321" s="56" t="s">
        <v>469</v>
      </c>
      <c r="B321" s="60" t="s">
        <v>383</v>
      </c>
      <c r="C321" s="23">
        <f>C322</f>
        <v>0</v>
      </c>
      <c r="D321" s="23">
        <f t="shared" ref="D321:F321" si="35">D322</f>
        <v>0</v>
      </c>
      <c r="E321" s="66">
        <f t="shared" si="29"/>
        <v>0</v>
      </c>
      <c r="F321" s="23">
        <f t="shared" si="35"/>
        <v>0</v>
      </c>
      <c r="G321" s="66">
        <f t="shared" si="30"/>
        <v>0</v>
      </c>
      <c r="H321" s="23" t="e">
        <f t="shared" si="23"/>
        <v>#DIV/0!</v>
      </c>
      <c r="I321" s="23"/>
    </row>
    <row r="322" spans="1:9" ht="30" hidden="1" customHeight="1">
      <c r="A322" s="49" t="s">
        <v>470</v>
      </c>
      <c r="B322" s="62" t="s">
        <v>384</v>
      </c>
      <c r="C322" s="31">
        <v>0</v>
      </c>
      <c r="D322" s="31"/>
      <c r="E322" s="66">
        <f t="shared" si="29"/>
        <v>0</v>
      </c>
      <c r="F322" s="31"/>
      <c r="G322" s="66">
        <f t="shared" si="30"/>
        <v>0</v>
      </c>
      <c r="H322" s="31" t="e">
        <f t="shared" si="23"/>
        <v>#DIV/0!</v>
      </c>
      <c r="I322" s="31"/>
    </row>
    <row r="323" spans="1:9" ht="30" hidden="1" customHeight="1">
      <c r="A323" s="56" t="s">
        <v>585</v>
      </c>
      <c r="B323" s="60" t="s">
        <v>583</v>
      </c>
      <c r="C323" s="23">
        <f>C324</f>
        <v>0</v>
      </c>
      <c r="D323" s="23">
        <f t="shared" ref="D323:F323" si="36">D324</f>
        <v>0</v>
      </c>
      <c r="E323" s="66">
        <f t="shared" si="29"/>
        <v>0</v>
      </c>
      <c r="F323" s="23">
        <f t="shared" si="36"/>
        <v>0</v>
      </c>
      <c r="G323" s="66">
        <f t="shared" si="30"/>
        <v>0</v>
      </c>
      <c r="H323" s="23" t="e">
        <f t="shared" si="23"/>
        <v>#DIV/0!</v>
      </c>
      <c r="I323" s="23"/>
    </row>
    <row r="324" spans="1:9" ht="30" hidden="1" customHeight="1">
      <c r="A324" s="49" t="s">
        <v>586</v>
      </c>
      <c r="B324" s="62" t="s">
        <v>584</v>
      </c>
      <c r="C324" s="31">
        <v>0</v>
      </c>
      <c r="D324" s="31"/>
      <c r="E324" s="66">
        <f t="shared" si="29"/>
        <v>0</v>
      </c>
      <c r="F324" s="31"/>
      <c r="G324" s="66">
        <f t="shared" si="30"/>
        <v>0</v>
      </c>
      <c r="H324" s="31" t="e">
        <f t="shared" si="23"/>
        <v>#DIV/0!</v>
      </c>
      <c r="I324" s="31"/>
    </row>
    <row r="325" spans="1:9" ht="20.45" customHeight="1">
      <c r="A325" s="56" t="s">
        <v>471</v>
      </c>
      <c r="B325" s="60" t="s">
        <v>385</v>
      </c>
      <c r="C325" s="23">
        <f>C326</f>
        <v>0</v>
      </c>
      <c r="D325" s="23">
        <f t="shared" ref="D325:I325" si="37">D326</f>
        <v>427.9</v>
      </c>
      <c r="E325" s="66">
        <f t="shared" si="29"/>
        <v>427.9</v>
      </c>
      <c r="F325" s="23">
        <f t="shared" si="37"/>
        <v>366.5</v>
      </c>
      <c r="G325" s="66">
        <f t="shared" si="30"/>
        <v>-61.399999999999977</v>
      </c>
      <c r="H325" s="23">
        <f t="shared" si="23"/>
        <v>85.650853003038094</v>
      </c>
      <c r="I325" s="23">
        <f t="shared" si="37"/>
        <v>0</v>
      </c>
    </row>
    <row r="326" spans="1:9" ht="30" customHeight="1">
      <c r="A326" s="49" t="s">
        <v>472</v>
      </c>
      <c r="B326" s="62" t="s">
        <v>386</v>
      </c>
      <c r="C326" s="31">
        <f>32700-32700</f>
        <v>0</v>
      </c>
      <c r="D326" s="31">
        <v>427.9</v>
      </c>
      <c r="E326" s="66">
        <f t="shared" si="29"/>
        <v>427.9</v>
      </c>
      <c r="F326" s="31">
        <v>366.5</v>
      </c>
      <c r="G326" s="66">
        <f t="shared" si="30"/>
        <v>-61.399999999999977</v>
      </c>
      <c r="H326" s="31">
        <f t="shared" si="23"/>
        <v>85.650853003038094</v>
      </c>
      <c r="I326" s="31"/>
    </row>
    <row r="327" spans="1:9" hidden="1">
      <c r="A327" s="56" t="s">
        <v>376</v>
      </c>
      <c r="B327" s="60" t="s">
        <v>377</v>
      </c>
      <c r="C327" s="31">
        <f>C328</f>
        <v>0</v>
      </c>
      <c r="D327" s="31">
        <f>D328</f>
        <v>0</v>
      </c>
      <c r="E327" s="66">
        <f t="shared" si="29"/>
        <v>0</v>
      </c>
      <c r="F327" s="31">
        <f>F328</f>
        <v>0</v>
      </c>
      <c r="G327" s="66">
        <f t="shared" si="30"/>
        <v>0</v>
      </c>
      <c r="H327" s="31" t="e">
        <f t="shared" si="23"/>
        <v>#DIV/0!</v>
      </c>
      <c r="I327" s="31">
        <f>I328</f>
        <v>0</v>
      </c>
    </row>
    <row r="328" spans="1:9" hidden="1">
      <c r="A328" s="49" t="s">
        <v>378</v>
      </c>
      <c r="B328" s="62" t="s">
        <v>377</v>
      </c>
      <c r="C328" s="31">
        <v>0</v>
      </c>
      <c r="D328" s="31">
        <v>0</v>
      </c>
      <c r="E328" s="66">
        <f t="shared" si="29"/>
        <v>0</v>
      </c>
      <c r="F328" s="31">
        <v>0</v>
      </c>
      <c r="G328" s="66">
        <f t="shared" si="30"/>
        <v>0</v>
      </c>
      <c r="H328" s="31" t="e">
        <f t="shared" si="23"/>
        <v>#DIV/0!</v>
      </c>
      <c r="I328" s="31"/>
    </row>
    <row r="329" spans="1:9" ht="25.5" hidden="1">
      <c r="A329" s="56" t="s">
        <v>449</v>
      </c>
      <c r="B329" s="60" t="s">
        <v>447</v>
      </c>
      <c r="C329" s="23">
        <f>C330</f>
        <v>0</v>
      </c>
      <c r="D329" s="23">
        <f t="shared" ref="D329:F329" si="38">D330</f>
        <v>0</v>
      </c>
      <c r="E329" s="66">
        <f t="shared" si="29"/>
        <v>0</v>
      </c>
      <c r="F329" s="23">
        <f t="shared" si="38"/>
        <v>0</v>
      </c>
      <c r="G329" s="66">
        <f t="shared" si="30"/>
        <v>0</v>
      </c>
      <c r="H329" s="23" t="e">
        <f t="shared" si="23"/>
        <v>#DIV/0!</v>
      </c>
      <c r="I329" s="23"/>
    </row>
    <row r="330" spans="1:9" ht="25.5" hidden="1">
      <c r="A330" s="49" t="s">
        <v>450</v>
      </c>
      <c r="B330" s="62" t="s">
        <v>448</v>
      </c>
      <c r="C330" s="31">
        <v>0</v>
      </c>
      <c r="D330" s="31"/>
      <c r="E330" s="66">
        <f t="shared" si="29"/>
        <v>0</v>
      </c>
      <c r="F330" s="31"/>
      <c r="G330" s="66">
        <f t="shared" si="30"/>
        <v>0</v>
      </c>
      <c r="H330" s="31" t="e">
        <f t="shared" si="23"/>
        <v>#DIV/0!</v>
      </c>
      <c r="I330" s="31"/>
    </row>
    <row r="331" spans="1:9" ht="28.9" hidden="1" customHeight="1">
      <c r="A331" s="49" t="s">
        <v>379</v>
      </c>
      <c r="B331" s="62" t="s">
        <v>380</v>
      </c>
      <c r="C331" s="23">
        <f>C332</f>
        <v>0</v>
      </c>
      <c r="D331" s="23">
        <f>D332</f>
        <v>0</v>
      </c>
      <c r="E331" s="66">
        <f t="shared" si="29"/>
        <v>0</v>
      </c>
      <c r="F331" s="23">
        <f>F332</f>
        <v>0</v>
      </c>
      <c r="G331" s="66">
        <f t="shared" si="30"/>
        <v>0</v>
      </c>
      <c r="H331" s="23" t="e">
        <f t="shared" si="23"/>
        <v>#DIV/0!</v>
      </c>
      <c r="I331" s="23"/>
    </row>
    <row r="332" spans="1:9" ht="42" hidden="1" customHeight="1">
      <c r="A332" s="49" t="s">
        <v>381</v>
      </c>
      <c r="B332" s="62" t="s">
        <v>382</v>
      </c>
      <c r="C332" s="31">
        <v>0</v>
      </c>
      <c r="D332" s="31"/>
      <c r="E332" s="66">
        <f t="shared" si="29"/>
        <v>0</v>
      </c>
      <c r="F332" s="31"/>
      <c r="G332" s="66">
        <f t="shared" si="30"/>
        <v>0</v>
      </c>
      <c r="H332" s="31" t="e">
        <f t="shared" si="23"/>
        <v>#DIV/0!</v>
      </c>
      <c r="I332" s="31"/>
    </row>
    <row r="333" spans="1:9" ht="31.9" hidden="1" customHeight="1">
      <c r="A333" s="49" t="s">
        <v>426</v>
      </c>
      <c r="B333" s="22" t="s">
        <v>425</v>
      </c>
      <c r="C333" s="23">
        <f>C334</f>
        <v>0</v>
      </c>
      <c r="D333" s="23">
        <f>D334</f>
        <v>0</v>
      </c>
      <c r="E333" s="66">
        <f t="shared" si="29"/>
        <v>0</v>
      </c>
      <c r="F333" s="23">
        <f>F334</f>
        <v>0</v>
      </c>
      <c r="G333" s="66">
        <f t="shared" si="30"/>
        <v>0</v>
      </c>
      <c r="H333" s="23" t="e">
        <f t="shared" si="23"/>
        <v>#DIV/0!</v>
      </c>
      <c r="I333" s="31"/>
    </row>
    <row r="334" spans="1:9" ht="33" hidden="1" customHeight="1">
      <c r="A334" s="49" t="s">
        <v>427</v>
      </c>
      <c r="B334" s="30" t="s">
        <v>424</v>
      </c>
      <c r="C334" s="31">
        <v>0</v>
      </c>
      <c r="D334" s="31"/>
      <c r="E334" s="66">
        <f t="shared" si="29"/>
        <v>0</v>
      </c>
      <c r="F334" s="31"/>
      <c r="G334" s="66">
        <f t="shared" si="30"/>
        <v>0</v>
      </c>
      <c r="H334" s="31" t="e">
        <f t="shared" ref="H334:H388" si="39">F334/D334*100</f>
        <v>#DIV/0!</v>
      </c>
      <c r="I334" s="31"/>
    </row>
    <row r="335" spans="1:9" ht="22.15" hidden="1" customHeight="1">
      <c r="A335" s="50" t="s">
        <v>611</v>
      </c>
      <c r="B335" s="22" t="s">
        <v>609</v>
      </c>
      <c r="C335" s="23">
        <f t="shared" ref="C335:I335" si="40">C336</f>
        <v>0</v>
      </c>
      <c r="D335" s="23">
        <f t="shared" si="40"/>
        <v>0</v>
      </c>
      <c r="E335" s="66">
        <f t="shared" si="29"/>
        <v>0</v>
      </c>
      <c r="F335" s="23">
        <f t="shared" si="40"/>
        <v>0</v>
      </c>
      <c r="G335" s="66">
        <f t="shared" si="30"/>
        <v>0</v>
      </c>
      <c r="H335" s="23" t="e">
        <f t="shared" si="39"/>
        <v>#DIV/0!</v>
      </c>
      <c r="I335" s="23">
        <f t="shared" si="40"/>
        <v>0</v>
      </c>
    </row>
    <row r="336" spans="1:9" ht="33" hidden="1" customHeight="1">
      <c r="A336" s="61" t="s">
        <v>612</v>
      </c>
      <c r="B336" s="30" t="s">
        <v>610</v>
      </c>
      <c r="C336" s="31">
        <v>0</v>
      </c>
      <c r="D336" s="31"/>
      <c r="E336" s="66">
        <f t="shared" si="29"/>
        <v>0</v>
      </c>
      <c r="F336" s="31"/>
      <c r="G336" s="66">
        <f t="shared" si="30"/>
        <v>0</v>
      </c>
      <c r="H336" s="31" t="e">
        <f t="shared" si="39"/>
        <v>#DIV/0!</v>
      </c>
      <c r="I336" s="31"/>
    </row>
    <row r="337" spans="1:9" ht="33" hidden="1" customHeight="1">
      <c r="A337" s="50" t="s">
        <v>453</v>
      </c>
      <c r="B337" s="22" t="s">
        <v>451</v>
      </c>
      <c r="C337" s="23">
        <f>C338</f>
        <v>0</v>
      </c>
      <c r="D337" s="23">
        <f>D338</f>
        <v>0</v>
      </c>
      <c r="E337" s="66">
        <f t="shared" si="29"/>
        <v>0</v>
      </c>
      <c r="F337" s="23">
        <f>F338</f>
        <v>0</v>
      </c>
      <c r="G337" s="66">
        <f t="shared" si="30"/>
        <v>0</v>
      </c>
      <c r="H337" s="23" t="e">
        <f t="shared" si="39"/>
        <v>#DIV/0!</v>
      </c>
      <c r="I337" s="23"/>
    </row>
    <row r="338" spans="1:9" ht="33" hidden="1" customHeight="1">
      <c r="A338" s="61" t="s">
        <v>454</v>
      </c>
      <c r="B338" s="30" t="s">
        <v>452</v>
      </c>
      <c r="C338" s="31">
        <v>0</v>
      </c>
      <c r="D338" s="31">
        <v>0</v>
      </c>
      <c r="E338" s="66">
        <f t="shared" si="29"/>
        <v>0</v>
      </c>
      <c r="F338" s="31">
        <v>0</v>
      </c>
      <c r="G338" s="66">
        <f t="shared" si="30"/>
        <v>0</v>
      </c>
      <c r="H338" s="31" t="e">
        <f t="shared" si="39"/>
        <v>#DIV/0!</v>
      </c>
      <c r="I338" s="31"/>
    </row>
    <row r="339" spans="1:9" s="28" customFormat="1">
      <c r="A339" s="56" t="s">
        <v>473</v>
      </c>
      <c r="B339" s="40" t="s">
        <v>387</v>
      </c>
      <c r="C339" s="23">
        <f>C340</f>
        <v>5977.6</v>
      </c>
      <c r="D339" s="23">
        <f>D340</f>
        <v>18292.400000000001</v>
      </c>
      <c r="E339" s="66">
        <f t="shared" si="29"/>
        <v>12314.800000000001</v>
      </c>
      <c r="F339" s="23">
        <f>F340</f>
        <v>11779.8</v>
      </c>
      <c r="G339" s="66">
        <f t="shared" si="30"/>
        <v>-6512.6000000000022</v>
      </c>
      <c r="H339" s="23">
        <f t="shared" si="39"/>
        <v>64.397236010583626</v>
      </c>
      <c r="I339" s="23">
        <f>I340</f>
        <v>0</v>
      </c>
    </row>
    <row r="340" spans="1:9">
      <c r="A340" s="49" t="s">
        <v>474</v>
      </c>
      <c r="B340" s="25" t="s">
        <v>388</v>
      </c>
      <c r="C340" s="31">
        <v>5977.6</v>
      </c>
      <c r="D340" s="31">
        <v>18292.400000000001</v>
      </c>
      <c r="E340" s="66">
        <f t="shared" si="29"/>
        <v>12314.800000000001</v>
      </c>
      <c r="F340" s="31">
        <v>11779.8</v>
      </c>
      <c r="G340" s="66">
        <f t="shared" si="30"/>
        <v>-6512.6000000000022</v>
      </c>
      <c r="H340" s="31">
        <f t="shared" si="39"/>
        <v>64.397236010583626</v>
      </c>
      <c r="I340" s="31"/>
    </row>
    <row r="341" spans="1:9" s="35" customFormat="1">
      <c r="A341" s="18" t="s">
        <v>475</v>
      </c>
      <c r="B341" s="43" t="s">
        <v>389</v>
      </c>
      <c r="C341" s="16">
        <f>C342+C344+C346+C350+C352+C354+C356</f>
        <v>340253</v>
      </c>
      <c r="D341" s="16">
        <f>D342+D344+D346+D350+D352+D354+D356+D348</f>
        <v>342172.4</v>
      </c>
      <c r="E341" s="66">
        <f t="shared" si="29"/>
        <v>1919.4000000000233</v>
      </c>
      <c r="F341" s="16">
        <f>F342+F344+F346+F350+F352+F354+F356+F348</f>
        <v>342172.4</v>
      </c>
      <c r="G341" s="66">
        <f t="shared" si="30"/>
        <v>0</v>
      </c>
      <c r="H341" s="16">
        <f t="shared" si="39"/>
        <v>100</v>
      </c>
      <c r="I341" s="16">
        <f t="shared" ref="I341" si="41">I342+I344+I346+I350+I352+I354+I356</f>
        <v>0</v>
      </c>
    </row>
    <row r="342" spans="1:9" s="28" customFormat="1" ht="25.5">
      <c r="A342" s="56" t="s">
        <v>476</v>
      </c>
      <c r="B342" s="40" t="s">
        <v>390</v>
      </c>
      <c r="C342" s="23">
        <f>C343</f>
        <v>340143.1</v>
      </c>
      <c r="D342" s="23">
        <f>D343</f>
        <v>340568.2</v>
      </c>
      <c r="E342" s="66">
        <f t="shared" si="29"/>
        <v>425.10000000003492</v>
      </c>
      <c r="F342" s="23">
        <f>F343</f>
        <v>340568.2</v>
      </c>
      <c r="G342" s="66">
        <f t="shared" si="30"/>
        <v>0</v>
      </c>
      <c r="H342" s="23">
        <f t="shared" si="39"/>
        <v>100</v>
      </c>
      <c r="I342" s="23">
        <f>I343</f>
        <v>0</v>
      </c>
    </row>
    <row r="343" spans="1:9" ht="25.5">
      <c r="A343" s="49" t="s">
        <v>477</v>
      </c>
      <c r="B343" s="55" t="s">
        <v>391</v>
      </c>
      <c r="C343" s="31">
        <v>340143.1</v>
      </c>
      <c r="D343" s="31">
        <v>340568.2</v>
      </c>
      <c r="E343" s="66">
        <f t="shared" si="29"/>
        <v>425.10000000003492</v>
      </c>
      <c r="F343" s="31">
        <v>340568.2</v>
      </c>
      <c r="G343" s="66">
        <f t="shared" si="30"/>
        <v>0</v>
      </c>
      <c r="H343" s="31">
        <f t="shared" si="39"/>
        <v>100</v>
      </c>
      <c r="I343" s="31"/>
    </row>
    <row r="344" spans="1:9" ht="38.25" hidden="1">
      <c r="A344" s="56" t="s">
        <v>478</v>
      </c>
      <c r="B344" s="40" t="s">
        <v>392</v>
      </c>
      <c r="C344" s="23">
        <f>C345</f>
        <v>0</v>
      </c>
      <c r="D344" s="23">
        <f>D345</f>
        <v>0</v>
      </c>
      <c r="E344" s="66">
        <f t="shared" si="29"/>
        <v>0</v>
      </c>
      <c r="F344" s="23">
        <f>F345</f>
        <v>0</v>
      </c>
      <c r="G344" s="66">
        <f t="shared" si="30"/>
        <v>0</v>
      </c>
      <c r="H344" s="23" t="e">
        <f t="shared" si="39"/>
        <v>#DIV/0!</v>
      </c>
      <c r="I344" s="23"/>
    </row>
    <row r="345" spans="1:9" ht="38.25" hidden="1">
      <c r="A345" s="61" t="s">
        <v>479</v>
      </c>
      <c r="B345" s="25" t="s">
        <v>393</v>
      </c>
      <c r="C345" s="31">
        <v>0</v>
      </c>
      <c r="D345" s="31">
        <v>0</v>
      </c>
      <c r="E345" s="66">
        <f t="shared" si="29"/>
        <v>0</v>
      </c>
      <c r="F345" s="31">
        <v>0</v>
      </c>
      <c r="G345" s="66">
        <f t="shared" si="30"/>
        <v>0</v>
      </c>
      <c r="H345" s="31" t="e">
        <f t="shared" si="39"/>
        <v>#DIV/0!</v>
      </c>
      <c r="I345" s="31"/>
    </row>
    <row r="346" spans="1:9" ht="46.15" hidden="1" customHeight="1">
      <c r="A346" s="56" t="s">
        <v>480</v>
      </c>
      <c r="B346" s="40" t="s">
        <v>394</v>
      </c>
      <c r="C346" s="23">
        <f>C347</f>
        <v>0</v>
      </c>
      <c r="D346" s="23">
        <f>D347</f>
        <v>0</v>
      </c>
      <c r="E346" s="66">
        <f t="shared" si="29"/>
        <v>0</v>
      </c>
      <c r="F346" s="23">
        <f>F347</f>
        <v>0</v>
      </c>
      <c r="G346" s="66">
        <f t="shared" si="30"/>
        <v>0</v>
      </c>
      <c r="H346" s="23" t="e">
        <f t="shared" si="39"/>
        <v>#DIV/0!</v>
      </c>
      <c r="I346" s="23">
        <f>I347</f>
        <v>0</v>
      </c>
    </row>
    <row r="347" spans="1:9" ht="42.6" hidden="1" customHeight="1">
      <c r="A347" s="61" t="s">
        <v>481</v>
      </c>
      <c r="B347" s="25" t="s">
        <v>395</v>
      </c>
      <c r="C347" s="31">
        <v>0</v>
      </c>
      <c r="D347" s="31">
        <v>0</v>
      </c>
      <c r="E347" s="66">
        <f t="shared" si="29"/>
        <v>0</v>
      </c>
      <c r="F347" s="31">
        <v>0</v>
      </c>
      <c r="G347" s="66">
        <f t="shared" si="30"/>
        <v>0</v>
      </c>
      <c r="H347" s="31" t="e">
        <f t="shared" si="39"/>
        <v>#DIV/0!</v>
      </c>
      <c r="I347" s="31">
        <v>0</v>
      </c>
    </row>
    <row r="348" spans="1:9" ht="42.6" hidden="1" customHeight="1">
      <c r="A348" s="50" t="s">
        <v>465</v>
      </c>
      <c r="B348" s="22" t="s">
        <v>463</v>
      </c>
      <c r="C348" s="23">
        <v>0</v>
      </c>
      <c r="D348" s="23">
        <f>D349</f>
        <v>0</v>
      </c>
      <c r="E348" s="66">
        <f t="shared" si="29"/>
        <v>0</v>
      </c>
      <c r="F348" s="23">
        <f>F349</f>
        <v>0</v>
      </c>
      <c r="G348" s="66">
        <f t="shared" si="30"/>
        <v>0</v>
      </c>
      <c r="H348" s="23" t="e">
        <f t="shared" si="39"/>
        <v>#DIV/0!</v>
      </c>
      <c r="I348" s="23"/>
    </row>
    <row r="349" spans="1:9" ht="42.6" hidden="1" customHeight="1">
      <c r="A349" s="61" t="s">
        <v>466</v>
      </c>
      <c r="B349" s="25" t="s">
        <v>464</v>
      </c>
      <c r="C349" s="31">
        <v>0</v>
      </c>
      <c r="D349" s="31"/>
      <c r="E349" s="66">
        <f t="shared" si="29"/>
        <v>0</v>
      </c>
      <c r="F349" s="31"/>
      <c r="G349" s="66">
        <f t="shared" si="30"/>
        <v>0</v>
      </c>
      <c r="H349" s="31" t="e">
        <f t="shared" si="39"/>
        <v>#DIV/0!</v>
      </c>
      <c r="I349" s="31"/>
    </row>
    <row r="350" spans="1:9" s="28" customFormat="1" ht="44.45" hidden="1" customHeight="1">
      <c r="A350" s="56" t="s">
        <v>482</v>
      </c>
      <c r="B350" s="22" t="s">
        <v>423</v>
      </c>
      <c r="C350" s="23">
        <f>C351</f>
        <v>0</v>
      </c>
      <c r="D350" s="23">
        <f>D351</f>
        <v>0</v>
      </c>
      <c r="E350" s="66">
        <f t="shared" si="29"/>
        <v>0</v>
      </c>
      <c r="F350" s="23">
        <f>F351</f>
        <v>0</v>
      </c>
      <c r="G350" s="66">
        <f t="shared" si="30"/>
        <v>0</v>
      </c>
      <c r="H350" s="23" t="e">
        <f t="shared" si="39"/>
        <v>#DIV/0!</v>
      </c>
      <c r="I350" s="23">
        <f>I351</f>
        <v>0</v>
      </c>
    </row>
    <row r="351" spans="1:9" ht="43.15" hidden="1" customHeight="1">
      <c r="A351" s="49" t="s">
        <v>483</v>
      </c>
      <c r="B351" s="25" t="s">
        <v>422</v>
      </c>
      <c r="C351" s="31">
        <v>0</v>
      </c>
      <c r="D351" s="31"/>
      <c r="E351" s="66">
        <f t="shared" si="29"/>
        <v>0</v>
      </c>
      <c r="F351" s="31"/>
      <c r="G351" s="66">
        <f t="shared" si="30"/>
        <v>0</v>
      </c>
      <c r="H351" s="31" t="e">
        <f t="shared" si="39"/>
        <v>#DIV/0!</v>
      </c>
      <c r="I351" s="31">
        <v>0</v>
      </c>
    </row>
    <row r="352" spans="1:9" ht="42.6" hidden="1" customHeight="1">
      <c r="A352" s="56" t="s">
        <v>484</v>
      </c>
      <c r="B352" s="22" t="s">
        <v>396</v>
      </c>
      <c r="C352" s="23">
        <f>C353</f>
        <v>0</v>
      </c>
      <c r="D352" s="23">
        <f>D353</f>
        <v>0</v>
      </c>
      <c r="E352" s="66">
        <f t="shared" si="29"/>
        <v>0</v>
      </c>
      <c r="F352" s="23">
        <f>F353</f>
        <v>0</v>
      </c>
      <c r="G352" s="66">
        <f t="shared" si="30"/>
        <v>0</v>
      </c>
      <c r="H352" s="23" t="e">
        <f t="shared" si="39"/>
        <v>#DIV/0!</v>
      </c>
      <c r="I352" s="31"/>
    </row>
    <row r="353" spans="1:9" ht="43.15" hidden="1" customHeight="1">
      <c r="A353" s="61" t="s">
        <v>485</v>
      </c>
      <c r="B353" s="25" t="s">
        <v>397</v>
      </c>
      <c r="C353" s="31">
        <v>0</v>
      </c>
      <c r="D353" s="31"/>
      <c r="E353" s="66">
        <f t="shared" si="29"/>
        <v>0</v>
      </c>
      <c r="F353" s="31"/>
      <c r="G353" s="66">
        <f t="shared" si="30"/>
        <v>0</v>
      </c>
      <c r="H353" s="31" t="e">
        <f t="shared" si="39"/>
        <v>#DIV/0!</v>
      </c>
      <c r="I353" s="31"/>
    </row>
    <row r="354" spans="1:9" ht="17.45" customHeight="1">
      <c r="A354" s="50" t="s">
        <v>486</v>
      </c>
      <c r="B354" s="22" t="s">
        <v>398</v>
      </c>
      <c r="C354" s="23">
        <f>C355</f>
        <v>0</v>
      </c>
      <c r="D354" s="23">
        <f>D355</f>
        <v>1378.7</v>
      </c>
      <c r="E354" s="66">
        <f t="shared" si="29"/>
        <v>1378.7</v>
      </c>
      <c r="F354" s="23">
        <f>F355</f>
        <v>1378.7</v>
      </c>
      <c r="G354" s="66">
        <f t="shared" si="30"/>
        <v>0</v>
      </c>
      <c r="H354" s="23">
        <f t="shared" si="39"/>
        <v>100</v>
      </c>
      <c r="I354" s="23"/>
    </row>
    <row r="355" spans="1:9" ht="27.6" customHeight="1">
      <c r="A355" s="49" t="s">
        <v>487</v>
      </c>
      <c r="B355" s="25" t="s">
        <v>399</v>
      </c>
      <c r="C355" s="31">
        <v>0</v>
      </c>
      <c r="D355" s="31">
        <v>1378.7</v>
      </c>
      <c r="E355" s="66">
        <f t="shared" si="29"/>
        <v>1378.7</v>
      </c>
      <c r="F355" s="31">
        <v>1378.7</v>
      </c>
      <c r="G355" s="66">
        <f t="shared" si="30"/>
        <v>0</v>
      </c>
      <c r="H355" s="31">
        <f t="shared" si="39"/>
        <v>100</v>
      </c>
      <c r="I355" s="31"/>
    </row>
    <row r="356" spans="1:9" s="28" customFormat="1">
      <c r="A356" s="50" t="s">
        <v>488</v>
      </c>
      <c r="B356" s="40" t="s">
        <v>400</v>
      </c>
      <c r="C356" s="23">
        <f>C357</f>
        <v>109.9</v>
      </c>
      <c r="D356" s="23">
        <f>D357</f>
        <v>225.5</v>
      </c>
      <c r="E356" s="66">
        <f t="shared" si="29"/>
        <v>115.6</v>
      </c>
      <c r="F356" s="23">
        <f>F357</f>
        <v>225.5</v>
      </c>
      <c r="G356" s="66">
        <f t="shared" si="30"/>
        <v>0</v>
      </c>
      <c r="H356" s="23">
        <f t="shared" si="39"/>
        <v>100</v>
      </c>
      <c r="I356" s="23">
        <f>I357</f>
        <v>0</v>
      </c>
    </row>
    <row r="357" spans="1:9">
      <c r="A357" s="61" t="s">
        <v>489</v>
      </c>
      <c r="B357" s="62" t="s">
        <v>401</v>
      </c>
      <c r="C357" s="31">
        <v>109.9</v>
      </c>
      <c r="D357" s="31">
        <v>225.5</v>
      </c>
      <c r="E357" s="66">
        <f t="shared" ref="E357:E388" si="42">D357-C357</f>
        <v>115.6</v>
      </c>
      <c r="F357" s="31">
        <v>225.5</v>
      </c>
      <c r="G357" s="66">
        <f t="shared" ref="G357:G388" si="43">F357-D357</f>
        <v>0</v>
      </c>
      <c r="H357" s="31">
        <f t="shared" si="39"/>
        <v>100</v>
      </c>
      <c r="I357" s="31"/>
    </row>
    <row r="358" spans="1:9" s="35" customFormat="1">
      <c r="A358" s="58" t="s">
        <v>490</v>
      </c>
      <c r="B358" s="59" t="s">
        <v>402</v>
      </c>
      <c r="C358" s="44">
        <f>C361+C363+C359</f>
        <v>69417.600000000006</v>
      </c>
      <c r="D358" s="44">
        <f>D361+D363+D359</f>
        <v>81246.8</v>
      </c>
      <c r="E358" s="66">
        <f t="shared" si="42"/>
        <v>11829.199999999997</v>
      </c>
      <c r="F358" s="44">
        <f>F361+F363+F359</f>
        <v>77532.5</v>
      </c>
      <c r="G358" s="66">
        <f t="shared" si="43"/>
        <v>-3714.3000000000029</v>
      </c>
      <c r="H358" s="44">
        <f t="shared" si="39"/>
        <v>95.428373794414057</v>
      </c>
      <c r="I358" s="44" t="e">
        <f>I359+I363+I361+#REF!+#REF!</f>
        <v>#REF!</v>
      </c>
    </row>
    <row r="359" spans="1:9" ht="38.25">
      <c r="A359" s="61" t="s">
        <v>715</v>
      </c>
      <c r="B359" s="62" t="s">
        <v>712</v>
      </c>
      <c r="C359" s="31">
        <f>C360</f>
        <v>11216.8</v>
      </c>
      <c r="D359" s="31">
        <f>D360</f>
        <v>16825.2</v>
      </c>
      <c r="E359" s="66">
        <f t="shared" si="42"/>
        <v>5608.4000000000015</v>
      </c>
      <c r="F359" s="31">
        <f>F360</f>
        <v>16825.2</v>
      </c>
      <c r="G359" s="66">
        <f t="shared" si="43"/>
        <v>0</v>
      </c>
      <c r="H359" s="31">
        <f t="shared" si="39"/>
        <v>100</v>
      </c>
      <c r="I359" s="31">
        <f>I360</f>
        <v>0</v>
      </c>
    </row>
    <row r="360" spans="1:9" ht="38.25">
      <c r="A360" s="61" t="s">
        <v>714</v>
      </c>
      <c r="B360" s="62" t="s">
        <v>713</v>
      </c>
      <c r="C360" s="31">
        <v>11216.8</v>
      </c>
      <c r="D360" s="31">
        <v>16825.2</v>
      </c>
      <c r="E360" s="66">
        <f t="shared" si="42"/>
        <v>5608.4000000000015</v>
      </c>
      <c r="F360" s="31">
        <v>16825.2</v>
      </c>
      <c r="G360" s="66">
        <f t="shared" si="43"/>
        <v>0</v>
      </c>
      <c r="H360" s="31">
        <f t="shared" si="39"/>
        <v>100</v>
      </c>
      <c r="I360" s="31"/>
    </row>
    <row r="361" spans="1:9" ht="25.5" hidden="1">
      <c r="A361" s="50" t="s">
        <v>677</v>
      </c>
      <c r="B361" s="60" t="s">
        <v>678</v>
      </c>
      <c r="C361" s="31">
        <f>C362</f>
        <v>0</v>
      </c>
      <c r="D361" s="31">
        <f>D362</f>
        <v>0</v>
      </c>
      <c r="E361" s="66">
        <f t="shared" si="42"/>
        <v>0</v>
      </c>
      <c r="F361" s="31">
        <f>F362</f>
        <v>0</v>
      </c>
      <c r="G361" s="66">
        <f t="shared" si="43"/>
        <v>0</v>
      </c>
      <c r="H361" s="31" t="e">
        <f t="shared" si="39"/>
        <v>#DIV/0!</v>
      </c>
      <c r="I361" s="31">
        <f>I362</f>
        <v>0</v>
      </c>
    </row>
    <row r="362" spans="1:9" ht="25.5" hidden="1">
      <c r="A362" s="61" t="s">
        <v>679</v>
      </c>
      <c r="B362" s="62" t="s">
        <v>676</v>
      </c>
      <c r="C362" s="31">
        <v>0</v>
      </c>
      <c r="D362" s="31"/>
      <c r="E362" s="66">
        <f t="shared" si="42"/>
        <v>0</v>
      </c>
      <c r="F362" s="31"/>
      <c r="G362" s="66">
        <f t="shared" si="43"/>
        <v>0</v>
      </c>
      <c r="H362" s="31" t="e">
        <f t="shared" si="39"/>
        <v>#DIV/0!</v>
      </c>
      <c r="I362" s="31">
        <v>0</v>
      </c>
    </row>
    <row r="363" spans="1:9" s="28" customFormat="1">
      <c r="A363" s="50" t="s">
        <v>491</v>
      </c>
      <c r="B363" s="60" t="s">
        <v>403</v>
      </c>
      <c r="C363" s="23">
        <f>C364</f>
        <v>58200.800000000003</v>
      </c>
      <c r="D363" s="23">
        <f>D364</f>
        <v>64421.599999999999</v>
      </c>
      <c r="E363" s="66">
        <f t="shared" si="42"/>
        <v>6220.7999999999956</v>
      </c>
      <c r="F363" s="23">
        <f>F364</f>
        <v>60707.3</v>
      </c>
      <c r="G363" s="66">
        <f t="shared" si="43"/>
        <v>-3714.2999999999956</v>
      </c>
      <c r="H363" s="23">
        <f t="shared" si="39"/>
        <v>94.234387224160841</v>
      </c>
      <c r="I363" s="23">
        <f>I364</f>
        <v>0</v>
      </c>
    </row>
    <row r="364" spans="1:9">
      <c r="A364" s="61" t="s">
        <v>492</v>
      </c>
      <c r="B364" s="62" t="s">
        <v>404</v>
      </c>
      <c r="C364" s="31">
        <v>58200.800000000003</v>
      </c>
      <c r="D364" s="31">
        <v>64421.599999999999</v>
      </c>
      <c r="E364" s="66">
        <f t="shared" si="42"/>
        <v>6220.7999999999956</v>
      </c>
      <c r="F364" s="31">
        <v>60707.3</v>
      </c>
      <c r="G364" s="66">
        <f t="shared" si="43"/>
        <v>-3714.2999999999956</v>
      </c>
      <c r="H364" s="31">
        <f t="shared" si="39"/>
        <v>94.234387224160841</v>
      </c>
      <c r="I364" s="31">
        <v>0</v>
      </c>
    </row>
    <row r="365" spans="1:9">
      <c r="A365" s="46" t="s">
        <v>405</v>
      </c>
      <c r="B365" s="15" t="s">
        <v>406</v>
      </c>
      <c r="C365" s="16">
        <f>C366</f>
        <v>40212.6</v>
      </c>
      <c r="D365" s="16">
        <f>D366</f>
        <v>45292.7</v>
      </c>
      <c r="E365" s="66">
        <f t="shared" si="42"/>
        <v>5080.0999999999985</v>
      </c>
      <c r="F365" s="16">
        <f>F366</f>
        <v>4586.3</v>
      </c>
      <c r="G365" s="66">
        <f t="shared" si="43"/>
        <v>-40706.399999999994</v>
      </c>
      <c r="H365" s="16">
        <f t="shared" si="39"/>
        <v>10.125914330565413</v>
      </c>
      <c r="I365" s="16">
        <f>I366</f>
        <v>0</v>
      </c>
    </row>
    <row r="366" spans="1:9" s="28" customFormat="1" ht="19.149999999999999" customHeight="1">
      <c r="A366" s="39" t="s">
        <v>493</v>
      </c>
      <c r="B366" s="40" t="s">
        <v>407</v>
      </c>
      <c r="C366" s="27">
        <f>C368+C367</f>
        <v>40212.6</v>
      </c>
      <c r="D366" s="27">
        <f>D368+D367</f>
        <v>45292.7</v>
      </c>
      <c r="E366" s="66">
        <f t="shared" si="42"/>
        <v>5080.0999999999985</v>
      </c>
      <c r="F366" s="27">
        <f>F368+F367</f>
        <v>4586.3</v>
      </c>
      <c r="G366" s="66">
        <f t="shared" si="43"/>
        <v>-40706.399999999994</v>
      </c>
      <c r="H366" s="27">
        <f t="shared" si="39"/>
        <v>10.125914330565413</v>
      </c>
      <c r="I366" s="27">
        <f>I368+I367</f>
        <v>0</v>
      </c>
    </row>
    <row r="367" spans="1:9" ht="44.45" customHeight="1">
      <c r="A367" s="24" t="s">
        <v>408</v>
      </c>
      <c r="B367" s="25" t="s">
        <v>409</v>
      </c>
      <c r="C367" s="26">
        <v>0</v>
      </c>
      <c r="D367" s="26">
        <v>1368.5</v>
      </c>
      <c r="E367" s="66">
        <f t="shared" si="42"/>
        <v>1368.5</v>
      </c>
      <c r="F367" s="26">
        <v>874.7</v>
      </c>
      <c r="G367" s="66">
        <f t="shared" si="43"/>
        <v>-493.79999999999995</v>
      </c>
      <c r="H367" s="26">
        <f t="shared" si="39"/>
        <v>63.916697113628061</v>
      </c>
      <c r="I367" s="26"/>
    </row>
    <row r="368" spans="1:9">
      <c r="A368" s="24" t="s">
        <v>494</v>
      </c>
      <c r="B368" s="25" t="s">
        <v>407</v>
      </c>
      <c r="C368" s="26">
        <v>40212.6</v>
      </c>
      <c r="D368" s="26">
        <v>43924.2</v>
      </c>
      <c r="E368" s="66">
        <f t="shared" si="42"/>
        <v>3711.5999999999985</v>
      </c>
      <c r="F368" s="26">
        <v>3711.6</v>
      </c>
      <c r="G368" s="66">
        <f t="shared" si="43"/>
        <v>-40212.6</v>
      </c>
      <c r="H368" s="26">
        <f t="shared" si="39"/>
        <v>8.4500116109115258</v>
      </c>
      <c r="I368" s="26"/>
    </row>
    <row r="369" spans="1:9" ht="63.75">
      <c r="A369" s="14" t="s">
        <v>410</v>
      </c>
      <c r="B369" s="59" t="s">
        <v>411</v>
      </c>
      <c r="C369" s="44">
        <f>C370</f>
        <v>0</v>
      </c>
      <c r="D369" s="44">
        <f>D370</f>
        <v>0</v>
      </c>
      <c r="E369" s="66">
        <f t="shared" si="42"/>
        <v>0</v>
      </c>
      <c r="F369" s="44">
        <f>F370</f>
        <v>20923.3</v>
      </c>
      <c r="G369" s="66">
        <f t="shared" si="43"/>
        <v>20923.3</v>
      </c>
      <c r="H369" s="44"/>
      <c r="I369" s="44">
        <f>I370</f>
        <v>0</v>
      </c>
    </row>
    <row r="370" spans="1:9" s="35" customFormat="1" ht="30.6" customHeight="1">
      <c r="A370" s="42" t="s">
        <v>495</v>
      </c>
      <c r="B370" s="59" t="s">
        <v>412</v>
      </c>
      <c r="C370" s="16">
        <f>C371</f>
        <v>0</v>
      </c>
      <c r="D370" s="16">
        <f>D371</f>
        <v>0</v>
      </c>
      <c r="E370" s="66">
        <f t="shared" si="42"/>
        <v>0</v>
      </c>
      <c r="F370" s="16">
        <f>F371</f>
        <v>20923.3</v>
      </c>
      <c r="G370" s="66">
        <f t="shared" si="43"/>
        <v>20923.3</v>
      </c>
      <c r="H370" s="16"/>
      <c r="I370" s="16">
        <f>I371</f>
        <v>0</v>
      </c>
    </row>
    <row r="371" spans="1:9" s="28" customFormat="1" ht="30.6" customHeight="1">
      <c r="A371" s="21" t="s">
        <v>496</v>
      </c>
      <c r="B371" s="60" t="s">
        <v>413</v>
      </c>
      <c r="C371" s="27">
        <f>C373+C374</f>
        <v>0</v>
      </c>
      <c r="D371" s="27">
        <f>D373+D374</f>
        <v>0</v>
      </c>
      <c r="E371" s="66">
        <f t="shared" si="42"/>
        <v>0</v>
      </c>
      <c r="F371" s="27">
        <f>F373+F374</f>
        <v>20923.3</v>
      </c>
      <c r="G371" s="66">
        <f t="shared" si="43"/>
        <v>20923.3</v>
      </c>
      <c r="H371" s="27"/>
      <c r="I371" s="27">
        <f>I373+I374</f>
        <v>0</v>
      </c>
    </row>
    <row r="372" spans="1:9" hidden="1">
      <c r="A372" s="29"/>
      <c r="B372" s="62"/>
      <c r="C372" s="26"/>
      <c r="D372" s="26"/>
      <c r="E372" s="66">
        <f t="shared" si="42"/>
        <v>0</v>
      </c>
      <c r="F372" s="26"/>
      <c r="G372" s="66">
        <f t="shared" si="43"/>
        <v>0</v>
      </c>
      <c r="H372" s="26" t="e">
        <f t="shared" si="39"/>
        <v>#DIV/0!</v>
      </c>
      <c r="I372" s="26"/>
    </row>
    <row r="373" spans="1:9" ht="25.5" hidden="1">
      <c r="A373" s="29" t="s">
        <v>497</v>
      </c>
      <c r="B373" s="62" t="s">
        <v>414</v>
      </c>
      <c r="C373" s="26">
        <v>0</v>
      </c>
      <c r="D373" s="26"/>
      <c r="E373" s="66">
        <f t="shared" si="42"/>
        <v>0</v>
      </c>
      <c r="F373" s="26"/>
      <c r="G373" s="66">
        <f t="shared" si="43"/>
        <v>0</v>
      </c>
      <c r="H373" s="26" t="e">
        <f t="shared" si="39"/>
        <v>#DIV/0!</v>
      </c>
      <c r="I373" s="26"/>
    </row>
    <row r="374" spans="1:9" ht="30.6" customHeight="1">
      <c r="A374" s="29" t="s">
        <v>498</v>
      </c>
      <c r="B374" s="62" t="s">
        <v>415</v>
      </c>
      <c r="C374" s="26">
        <v>0</v>
      </c>
      <c r="D374" s="26">
        <v>0</v>
      </c>
      <c r="E374" s="66">
        <f t="shared" si="42"/>
        <v>0</v>
      </c>
      <c r="F374" s="26">
        <v>20923.3</v>
      </c>
      <c r="G374" s="66">
        <f t="shared" si="43"/>
        <v>20923.3</v>
      </c>
      <c r="H374" s="26"/>
      <c r="I374" s="26"/>
    </row>
    <row r="375" spans="1:9" ht="28.9" customHeight="1">
      <c r="A375" s="14" t="s">
        <v>416</v>
      </c>
      <c r="B375" s="15" t="s">
        <v>417</v>
      </c>
      <c r="C375" s="44">
        <f>C376</f>
        <v>0</v>
      </c>
      <c r="D375" s="44">
        <f>D376</f>
        <v>461031.7</v>
      </c>
      <c r="E375" s="66">
        <f t="shared" si="42"/>
        <v>461031.7</v>
      </c>
      <c r="F375" s="44">
        <f>F376</f>
        <v>-77632</v>
      </c>
      <c r="G375" s="66">
        <f t="shared" si="43"/>
        <v>-538663.69999999995</v>
      </c>
      <c r="H375" s="44">
        <f t="shared" si="39"/>
        <v>-16.838755339383386</v>
      </c>
      <c r="I375" s="44">
        <f>I387</f>
        <v>0</v>
      </c>
    </row>
    <row r="376" spans="1:9" ht="28.9" customHeight="1">
      <c r="A376" s="21" t="s">
        <v>499</v>
      </c>
      <c r="B376" s="60" t="s">
        <v>418</v>
      </c>
      <c r="C376" s="23">
        <f>C378+C387</f>
        <v>0</v>
      </c>
      <c r="D376" s="23">
        <f>D378+D387+D380+D381+D382+D383+D384+D385+D379</f>
        <v>461031.7</v>
      </c>
      <c r="E376" s="66">
        <f t="shared" si="42"/>
        <v>461031.7</v>
      </c>
      <c r="F376" s="23">
        <f>F378+F387+F380+F381+F382+F383+F384+F385+F377+F386</f>
        <v>-77632</v>
      </c>
      <c r="G376" s="66">
        <f t="shared" si="43"/>
        <v>-538663.69999999995</v>
      </c>
      <c r="H376" s="23">
        <f t="shared" si="39"/>
        <v>-16.838755339383386</v>
      </c>
      <c r="I376" s="69"/>
    </row>
    <row r="377" spans="1:9" ht="28.9" customHeight="1">
      <c r="A377" s="29" t="s">
        <v>745</v>
      </c>
      <c r="B377" s="62" t="s">
        <v>746</v>
      </c>
      <c r="C377" s="23">
        <v>0</v>
      </c>
      <c r="D377" s="23">
        <v>0</v>
      </c>
      <c r="E377" s="66"/>
      <c r="F377" s="31">
        <v>-13.5</v>
      </c>
      <c r="G377" s="66"/>
      <c r="H377" s="31"/>
      <c r="I377" s="69"/>
    </row>
    <row r="378" spans="1:9" ht="43.15" customHeight="1">
      <c r="A378" s="24" t="s">
        <v>500</v>
      </c>
      <c r="B378" s="25" t="s">
        <v>419</v>
      </c>
      <c r="C378" s="26">
        <v>0</v>
      </c>
      <c r="D378" s="26">
        <v>0</v>
      </c>
      <c r="E378" s="66">
        <f t="shared" si="42"/>
        <v>0</v>
      </c>
      <c r="F378" s="26">
        <v>-1075.4000000000001</v>
      </c>
      <c r="G378" s="66">
        <f t="shared" si="43"/>
        <v>-1075.4000000000001</v>
      </c>
      <c r="H378" s="26"/>
      <c r="I378" s="44"/>
    </row>
    <row r="379" spans="1:9" ht="30" customHeight="1">
      <c r="A379" s="24" t="s">
        <v>747</v>
      </c>
      <c r="B379" s="25" t="s">
        <v>748</v>
      </c>
      <c r="C379" s="26">
        <v>0</v>
      </c>
      <c r="D379" s="26">
        <v>3662.4</v>
      </c>
      <c r="E379" s="66"/>
      <c r="F379" s="26">
        <v>0</v>
      </c>
      <c r="G379" s="66"/>
      <c r="H379" s="26">
        <f t="shared" si="39"/>
        <v>0</v>
      </c>
      <c r="I379" s="44"/>
    </row>
    <row r="380" spans="1:9" ht="31.15" hidden="1" customHeight="1">
      <c r="A380" s="24" t="s">
        <v>456</v>
      </c>
      <c r="B380" s="25" t="s">
        <v>455</v>
      </c>
      <c r="C380" s="26">
        <v>0</v>
      </c>
      <c r="D380" s="26">
        <v>0</v>
      </c>
      <c r="E380" s="66">
        <f t="shared" si="42"/>
        <v>0</v>
      </c>
      <c r="F380" s="26">
        <v>0</v>
      </c>
      <c r="G380" s="66">
        <f t="shared" si="43"/>
        <v>0</v>
      </c>
      <c r="H380" s="26" t="e">
        <f t="shared" si="39"/>
        <v>#DIV/0!</v>
      </c>
      <c r="I380" s="44"/>
    </row>
    <row r="381" spans="1:9" ht="28.9" hidden="1" customHeight="1">
      <c r="A381" s="24" t="s">
        <v>458</v>
      </c>
      <c r="B381" s="25" t="s">
        <v>457</v>
      </c>
      <c r="C381" s="26">
        <v>0</v>
      </c>
      <c r="D381" s="26">
        <v>0</v>
      </c>
      <c r="E381" s="66">
        <f t="shared" si="42"/>
        <v>0</v>
      </c>
      <c r="F381" s="26">
        <v>0</v>
      </c>
      <c r="G381" s="66">
        <f t="shared" si="43"/>
        <v>0</v>
      </c>
      <c r="H381" s="26" t="e">
        <f t="shared" si="39"/>
        <v>#DIV/0!</v>
      </c>
      <c r="I381" s="44"/>
    </row>
    <row r="382" spans="1:9" ht="43.15" hidden="1" customHeight="1">
      <c r="A382" s="24" t="s">
        <v>460</v>
      </c>
      <c r="B382" s="25" t="s">
        <v>459</v>
      </c>
      <c r="C382" s="26">
        <v>0</v>
      </c>
      <c r="D382" s="26"/>
      <c r="E382" s="66">
        <f t="shared" si="42"/>
        <v>0</v>
      </c>
      <c r="F382" s="26"/>
      <c r="G382" s="66">
        <f t="shared" si="43"/>
        <v>0</v>
      </c>
      <c r="H382" s="26" t="e">
        <f t="shared" si="39"/>
        <v>#DIV/0!</v>
      </c>
      <c r="I382" s="44"/>
    </row>
    <row r="383" spans="1:9" ht="51" hidden="1">
      <c r="A383" s="24" t="s">
        <v>639</v>
      </c>
      <c r="B383" s="25" t="s">
        <v>640</v>
      </c>
      <c r="C383" s="26">
        <v>0</v>
      </c>
      <c r="D383" s="26"/>
      <c r="E383" s="66">
        <f t="shared" si="42"/>
        <v>0</v>
      </c>
      <c r="F383" s="26"/>
      <c r="G383" s="66">
        <f t="shared" si="43"/>
        <v>0</v>
      </c>
      <c r="H383" s="26" t="e">
        <f t="shared" si="39"/>
        <v>#DIV/0!</v>
      </c>
      <c r="I383" s="44"/>
    </row>
    <row r="384" spans="1:9" ht="51" hidden="1">
      <c r="A384" s="24" t="s">
        <v>641</v>
      </c>
      <c r="B384" s="25" t="s">
        <v>642</v>
      </c>
      <c r="C384" s="26">
        <v>0</v>
      </c>
      <c r="D384" s="26"/>
      <c r="E384" s="66">
        <f t="shared" si="42"/>
        <v>0</v>
      </c>
      <c r="F384" s="26"/>
      <c r="G384" s="66">
        <f t="shared" si="43"/>
        <v>0</v>
      </c>
      <c r="H384" s="26" t="e">
        <f t="shared" si="39"/>
        <v>#DIV/0!</v>
      </c>
      <c r="I384" s="44"/>
    </row>
    <row r="385" spans="1:9" ht="31.15" hidden="1" customHeight="1">
      <c r="A385" s="24" t="s">
        <v>462</v>
      </c>
      <c r="B385" s="25" t="s">
        <v>461</v>
      </c>
      <c r="C385" s="26">
        <v>0</v>
      </c>
      <c r="D385" s="26"/>
      <c r="E385" s="66">
        <f t="shared" si="42"/>
        <v>0</v>
      </c>
      <c r="F385" s="26"/>
      <c r="G385" s="66">
        <f t="shared" si="43"/>
        <v>0</v>
      </c>
      <c r="H385" s="26" t="e">
        <f t="shared" si="39"/>
        <v>#DIV/0!</v>
      </c>
      <c r="I385" s="44"/>
    </row>
    <row r="386" spans="1:9" ht="45" customHeight="1">
      <c r="A386" s="24" t="s">
        <v>749</v>
      </c>
      <c r="B386" s="25" t="s">
        <v>750</v>
      </c>
      <c r="C386" s="26">
        <v>0</v>
      </c>
      <c r="D386" s="26">
        <v>0</v>
      </c>
      <c r="E386" s="66"/>
      <c r="F386" s="26">
        <v>-1070</v>
      </c>
      <c r="G386" s="66"/>
      <c r="H386" s="26"/>
      <c r="I386" s="44"/>
    </row>
    <row r="387" spans="1:9" ht="31.9" customHeight="1">
      <c r="A387" s="24" t="s">
        <v>501</v>
      </c>
      <c r="B387" s="25" t="s">
        <v>420</v>
      </c>
      <c r="C387" s="26">
        <v>0</v>
      </c>
      <c r="D387" s="26">
        <f>459619.3-2250</f>
        <v>457369.3</v>
      </c>
      <c r="E387" s="66">
        <f t="shared" si="42"/>
        <v>457369.3</v>
      </c>
      <c r="F387" s="26">
        <v>-75473.100000000006</v>
      </c>
      <c r="G387" s="66">
        <f t="shared" si="43"/>
        <v>-532842.4</v>
      </c>
      <c r="H387" s="26">
        <f t="shared" si="39"/>
        <v>-16.5015666770813</v>
      </c>
      <c r="I387" s="26"/>
    </row>
    <row r="388" spans="1:9" ht="16.149999999999999" customHeight="1">
      <c r="A388" s="14"/>
      <c r="B388" s="63" t="s">
        <v>421</v>
      </c>
      <c r="C388" s="64">
        <f>C13+C299</f>
        <v>1034086.2</v>
      </c>
      <c r="D388" s="64">
        <f>D13+D299</f>
        <v>1531985.4</v>
      </c>
      <c r="E388" s="66">
        <f t="shared" si="42"/>
        <v>497899.19999999995</v>
      </c>
      <c r="F388" s="64">
        <f>F13+F299</f>
        <v>973428.8</v>
      </c>
      <c r="G388" s="66">
        <f t="shared" si="43"/>
        <v>-558556.59999999986</v>
      </c>
      <c r="H388" s="64">
        <f t="shared" si="39"/>
        <v>63.540344444535833</v>
      </c>
      <c r="I388" s="64" t="e">
        <f>I13+I299</f>
        <v>#REF!</v>
      </c>
    </row>
  </sheetData>
  <autoFilter ref="A12:I388"/>
  <mergeCells count="10">
    <mergeCell ref="D9:I9"/>
    <mergeCell ref="A10:A11"/>
    <mergeCell ref="B10:B11"/>
    <mergeCell ref="C10:H10"/>
    <mergeCell ref="A8:I8"/>
    <mergeCell ref="C1:I1"/>
    <mergeCell ref="C2:I2"/>
    <mergeCell ref="C3:I3"/>
    <mergeCell ref="C4:I4"/>
    <mergeCell ref="C6:I6"/>
  </mergeCells>
  <printOptions horizontalCentered="1"/>
  <pageMargins left="0.39370078740157483" right="0.15748031496062992" top="0.19685039370078741" bottom="0.19685039370078741" header="0.15748031496062992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2021-05-06T08:42:05Z</cp:lastPrinted>
  <dcterms:created xsi:type="dcterms:W3CDTF">2018-04-25T11:49:21Z</dcterms:created>
  <dcterms:modified xsi:type="dcterms:W3CDTF">2021-05-06T09:31:55Z</dcterms:modified>
</cp:coreProperties>
</file>