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925" activeTab="0"/>
  </bookViews>
  <sheets>
    <sheet name="2021-2023 (3)" sheetId="1" r:id="rId1"/>
  </sheets>
  <definedNames>
    <definedName name="_xlnm.Print_Titles" localSheetId="0">'2021-2023 (3)'!$14:$15</definedName>
  </definedNames>
  <calcPr fullCalcOnLoad="1"/>
</workbook>
</file>

<file path=xl/sharedStrings.xml><?xml version="1.0" encoding="utf-8"?>
<sst xmlns="http://schemas.openxmlformats.org/spreadsheetml/2006/main" count="87" uniqueCount="69">
  <si>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</si>
  <si>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</si>
  <si>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</si>
  <si>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</si>
  <si>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</si>
  <si>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</si>
  <si>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</si>
  <si>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</si>
  <si>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</si>
  <si>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</si>
  <si>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</si>
  <si>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</si>
  <si>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</si>
  <si>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</si>
  <si>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</si>
  <si>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</si>
  <si>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</si>
  <si>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</si>
  <si>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</si>
  <si>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</si>
  <si>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</si>
  <si>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2.1.1.1.</t>
  </si>
  <si>
    <t>2.1.1.2.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</si>
  <si>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</si>
  <si>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</si>
  <si>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Базовый объем  муниципального дорожного фонда муниципального образования "Город Березники"</t>
  </si>
  <si>
    <t>Иные расходы, не включаемые в  базовый объем  муниципального дорожного фонда муниципального образования "Город Березники"</t>
  </si>
  <si>
    <t>Муниципальная программа  "Комплексное благоустройство территории"</t>
  </si>
  <si>
    <t>2.1.1.3.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</si>
  <si>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</si>
  <si>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</si>
  <si>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</si>
  <si>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2.1.2.1.</t>
  </si>
  <si>
    <t>2.1.2.2.</t>
  </si>
  <si>
    <t>Мероприятия, обеспечивающие функционирование и развитие учреждений</t>
  </si>
  <si>
    <t>1.1.5.</t>
  </si>
  <si>
    <t>Строительство ул. Большевистская от ул. Мира до ул. 30 лет Победы</t>
  </si>
  <si>
    <t>Строительство автодороги от перекрестка улиц 8 Марта - Ивачева в г.Усолье до ул.Ивана Дощеникова в г.Березники</t>
  </si>
  <si>
    <t>2.2.</t>
  </si>
  <si>
    <t>2.2.1.</t>
  </si>
  <si>
    <t>3.2.</t>
  </si>
  <si>
    <t>1.1.3.1.</t>
  </si>
  <si>
    <t>2021 год</t>
  </si>
  <si>
    <t>2022 год</t>
  </si>
  <si>
    <t>4</t>
  </si>
  <si>
    <t>5</t>
  </si>
  <si>
    <t>Приложение 5</t>
  </si>
  <si>
    <t>Реализация муниципальных программ формирования современной городской среды (благоустройство дворовых территорий)</t>
  </si>
  <si>
    <t xml:space="preserve">Распределение средств муниципального дорожного фонда муниципального образования "Город Березники"
на 2021 год и плановый период 2022-2023 годов                                          </t>
  </si>
  <si>
    <t>2023 год</t>
  </si>
  <si>
    <t>2.1.2.3.</t>
  </si>
  <si>
    <t>2.1.2.4.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</si>
  <si>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</si>
  <si>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</si>
  <si>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 xml:space="preserve">от 15.12.2020 № 45 </t>
  </si>
  <si>
    <t>2.1.4.</t>
  </si>
  <si>
    <t>2.1.5.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</si>
  <si>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</si>
  <si>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2.1.6.</t>
  </si>
  <si>
    <t>Реконструкция ул.Новосодовая от Чуртанского шоссе до поворота на мост через р.Кама</t>
  </si>
  <si>
    <t>Строительство объекта "Межквартальная инженерная и дорожно-транспортная инфраструктура кварталов № 6, 10, 15 ,16 многоквартирных жилых домов в Правобережной части г.Березники". 3 этап строительства</t>
  </si>
  <si>
    <t>Проектирование реконструкции автодороги "Орел-Огурдино"</t>
  </si>
  <si>
    <t>2.1.2.6.</t>
  </si>
  <si>
    <t>2.1.2.5</t>
  </si>
  <si>
    <t>2.1.2.7.</t>
  </si>
  <si>
    <t>2.1.7.</t>
  </si>
  <si>
    <t>Строительство автодороги к кладбищу западнее пересечения автодорог Соликамск-Кунгур и пр-та Ленина</t>
  </si>
  <si>
    <t>Приложение 4</t>
  </si>
  <si>
    <t>от 26.05.2021 № 105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</si>
</sst>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\ #,###,###"/>
    <numFmt numFmtId="218" formatCode="#,###,###"/>
    <numFmt numFmtId="219" formatCode="0.0000"/>
    <numFmt numFmtId="220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9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9" fontId="27" fillId="24" borderId="10" xfId="56" applyNumberFormat="1" applyFont="1" applyFill="1" applyBorder="1" applyAlignment="1">
      <alignment horizontal="right" vertical="top"/>
      <protection/>
    </xf>
    <xf numFmtId="179" fontId="27" fillId="0" borderId="10" xfId="0" applyNumberFormat="1" applyFont="1" applyBorder="1" applyAlignment="1">
      <alignment horizontal="right" vertical="top"/>
    </xf>
    <xf numFmtId="179" fontId="27" fillId="0" borderId="10" xfId="0" applyNumberFormat="1" applyFont="1" applyFill="1" applyBorder="1" applyAlignment="1">
      <alignment horizontal="right" vertical="top"/>
    </xf>
    <xf numFmtId="179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 horizontal="left" vertical="top"/>
    </xf>
    <xf numFmtId="179" fontId="6" fillId="0" borderId="0" xfId="0" applyNumberFormat="1" applyFont="1" applyFill="1" applyAlignment="1">
      <alignment horizontal="right"/>
    </xf>
    <xf numFmtId="179" fontId="6" fillId="0" borderId="0" xfId="0" applyNumberFormat="1" applyFont="1" applyAlignment="1">
      <alignment horizontal="right"/>
    </xf>
    <xf numFmtId="49" fontId="7" fillId="25" borderId="1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7.375" style="1" customWidth="1"/>
    <col min="2" max="2" width="90.875" style="1" customWidth="1"/>
    <col min="3" max="3" width="14.25390625" style="4" customWidth="1"/>
    <col min="4" max="4" width="13.75390625" style="4" customWidth="1"/>
    <col min="5" max="5" width="13.625" style="4" customWidth="1"/>
    <col min="6" max="7" width="9.125" style="4" customWidth="1"/>
    <col min="8" max="8" width="9.375" style="4" bestFit="1" customWidth="1"/>
    <col min="9" max="16384" width="9.125" style="4" customWidth="1"/>
  </cols>
  <sheetData>
    <row r="1" spans="3:5" ht="15">
      <c r="C1" s="7"/>
      <c r="D1" s="26"/>
      <c r="E1" s="27" t="s">
        <v>67</v>
      </c>
    </row>
    <row r="2" spans="3:5" ht="15">
      <c r="C2" s="7"/>
      <c r="D2" s="26"/>
      <c r="E2" s="28" t="s">
        <v>8</v>
      </c>
    </row>
    <row r="3" spans="3:5" ht="15">
      <c r="C3" s="30" t="s">
        <v>68</v>
      </c>
      <c r="D3" s="30"/>
      <c r="E3" s="30"/>
    </row>
    <row r="4" ht="6" customHeight="1"/>
    <row r="5" ht="6" customHeight="1"/>
    <row r="6" spans="3:5" ht="15">
      <c r="C6" s="7"/>
      <c r="D6" s="26"/>
      <c r="E6" s="27" t="s">
        <v>46</v>
      </c>
    </row>
    <row r="7" spans="3:5" ht="15">
      <c r="C7" s="7"/>
      <c r="D7" s="26"/>
      <c r="E7" s="28" t="s">
        <v>8</v>
      </c>
    </row>
    <row r="8" spans="3:5" ht="15">
      <c r="C8" s="30" t="s">
        <v>54</v>
      </c>
      <c r="D8" s="30"/>
      <c r="E8" s="30"/>
    </row>
    <row r="9" spans="3:5" ht="15">
      <c r="C9" s="7"/>
      <c r="D9" s="7"/>
      <c r="E9" s="7"/>
    </row>
    <row r="11" ht="12.75">
      <c r="C11" s="9"/>
    </row>
    <row r="12" spans="1:5" s="8" customFormat="1" ht="39" customHeight="1">
      <c r="A12" s="31" t="s">
        <v>48</v>
      </c>
      <c r="B12" s="31"/>
      <c r="C12" s="31"/>
      <c r="D12" s="31"/>
      <c r="E12" s="31"/>
    </row>
    <row r="13" spans="1:5" ht="13.5" customHeight="1">
      <c r="A13" s="2"/>
      <c r="B13" s="5"/>
      <c r="E13" s="6" t="s">
        <v>4</v>
      </c>
    </row>
    <row r="14" spans="1:5" s="3" customFormat="1" ht="35.25" customHeight="1">
      <c r="A14" s="23" t="s">
        <v>3</v>
      </c>
      <c r="B14" s="24" t="s">
        <v>14</v>
      </c>
      <c r="C14" s="25" t="s">
        <v>42</v>
      </c>
      <c r="D14" s="25" t="s">
        <v>43</v>
      </c>
      <c r="E14" s="25" t="s">
        <v>49</v>
      </c>
    </row>
    <row r="15" spans="1:5" s="3" customFormat="1" ht="13.5" customHeight="1">
      <c r="A15" s="15">
        <v>1</v>
      </c>
      <c r="B15" s="16">
        <v>2</v>
      </c>
      <c r="C15" s="17" t="s">
        <v>15</v>
      </c>
      <c r="D15" s="17" t="s">
        <v>44</v>
      </c>
      <c r="E15" s="17" t="s">
        <v>45</v>
      </c>
    </row>
    <row r="16" spans="1:5" s="7" customFormat="1" ht="34.5" customHeight="1">
      <c r="A16" s="13" t="s">
        <v>0</v>
      </c>
      <c r="B16" s="18" t="s">
        <v>25</v>
      </c>
      <c r="C16" s="19">
        <f>C17</f>
        <v>324935.48</v>
      </c>
      <c r="D16" s="19">
        <f>D17</f>
        <v>322830.28</v>
      </c>
      <c r="E16" s="19">
        <f>E17</f>
        <v>322473.60000000003</v>
      </c>
    </row>
    <row r="17" spans="1:5" s="7" customFormat="1" ht="18" customHeight="1">
      <c r="A17" s="13" t="s">
        <v>9</v>
      </c>
      <c r="B17" s="10" t="s">
        <v>27</v>
      </c>
      <c r="C17" s="19">
        <f>C19+C20+C21+C24+C25</f>
        <v>324935.48</v>
      </c>
      <c r="D17" s="19">
        <f>D19+D20+D21+D24+D25</f>
        <v>322830.28</v>
      </c>
      <c r="E17" s="19">
        <f>E19+E20+E21+E24+E25</f>
        <v>322473.60000000003</v>
      </c>
    </row>
    <row r="18" spans="1:5" s="7" customFormat="1" ht="14.25" customHeight="1">
      <c r="A18" s="13"/>
      <c r="B18" s="10" t="s">
        <v>2</v>
      </c>
      <c r="C18" s="20"/>
      <c r="D18" s="20"/>
      <c r="E18" s="20"/>
    </row>
    <row r="19" spans="1:5" s="7" customFormat="1" ht="33.75" customHeight="1">
      <c r="A19" s="13" t="s">
        <v>10</v>
      </c>
      <c r="B19" s="10" t="s">
        <v>24</v>
      </c>
      <c r="C19" s="21">
        <f>237210.1+24970.7</f>
        <v>262180.8</v>
      </c>
      <c r="D19" s="21">
        <v>286379.4</v>
      </c>
      <c r="E19" s="21">
        <v>286379.4</v>
      </c>
    </row>
    <row r="20" spans="1:5" s="7" customFormat="1" ht="21" customHeight="1">
      <c r="A20" s="13" t="s">
        <v>13</v>
      </c>
      <c r="B20" s="10" t="s">
        <v>34</v>
      </c>
      <c r="C20" s="21">
        <v>38227.9</v>
      </c>
      <c r="D20" s="21">
        <v>28950.2</v>
      </c>
      <c r="E20" s="21">
        <v>28950.2</v>
      </c>
    </row>
    <row r="21" spans="1:5" s="7" customFormat="1" ht="47.25">
      <c r="A21" s="13" t="s">
        <v>11</v>
      </c>
      <c r="B21" s="10" t="s">
        <v>23</v>
      </c>
      <c r="C21" s="21">
        <f>SUM(C23)</f>
        <v>9896</v>
      </c>
      <c r="D21" s="21">
        <f>SUM(D23)</f>
        <v>2172.88</v>
      </c>
      <c r="E21" s="21">
        <f>SUM(E23)</f>
        <v>1816.1999999999998</v>
      </c>
    </row>
    <row r="22" spans="1:5" s="7" customFormat="1" ht="14.25" customHeight="1">
      <c r="A22" s="14"/>
      <c r="B22" s="10" t="s">
        <v>2</v>
      </c>
      <c r="C22" s="21"/>
      <c r="D22" s="21"/>
      <c r="E22" s="21"/>
    </row>
    <row r="23" spans="1:5" s="7" customFormat="1" ht="17.25" customHeight="1">
      <c r="A23" s="13" t="s">
        <v>41</v>
      </c>
      <c r="B23" s="10" t="s">
        <v>19</v>
      </c>
      <c r="C23" s="21">
        <f>5307.2+1200+3388.8+0</f>
        <v>9896</v>
      </c>
      <c r="D23" s="21">
        <f>2172.9-0.02</f>
        <v>2172.88</v>
      </c>
      <c r="E23" s="21">
        <f>3279.1-1462.9</f>
        <v>1816.1999999999998</v>
      </c>
    </row>
    <row r="24" spans="1:5" s="7" customFormat="1" ht="16.5">
      <c r="A24" s="13" t="s">
        <v>29</v>
      </c>
      <c r="B24" s="10" t="s">
        <v>19</v>
      </c>
      <c r="C24" s="21">
        <f>1261.2+7505.3-0.02-1366.3</f>
        <v>7400.179999999999</v>
      </c>
      <c r="D24" s="21">
        <v>1214.5</v>
      </c>
      <c r="E24" s="21">
        <v>1214.5</v>
      </c>
    </row>
    <row r="25" spans="1:5" s="7" customFormat="1" ht="18" customHeight="1">
      <c r="A25" s="13" t="s">
        <v>35</v>
      </c>
      <c r="B25" s="10" t="s">
        <v>16</v>
      </c>
      <c r="C25" s="21">
        <f>6927.9-1900+2202.7</f>
        <v>7230.599999999999</v>
      </c>
      <c r="D25" s="21">
        <v>4113.3</v>
      </c>
      <c r="E25" s="21">
        <v>4113.3</v>
      </c>
    </row>
    <row r="26" spans="1:5" s="7" customFormat="1" ht="35.25" customHeight="1">
      <c r="A26" s="13" t="s">
        <v>1</v>
      </c>
      <c r="B26" s="10" t="s">
        <v>26</v>
      </c>
      <c r="C26" s="21">
        <f>C27+C48</f>
        <v>480996.27</v>
      </c>
      <c r="D26" s="21">
        <f>D27+D48</f>
        <v>171974.52000000002</v>
      </c>
      <c r="E26" s="21">
        <f>E27+E48</f>
        <v>172370.4</v>
      </c>
    </row>
    <row r="27" spans="1:5" s="7" customFormat="1" ht="18.75" customHeight="1">
      <c r="A27" s="14" t="s">
        <v>5</v>
      </c>
      <c r="B27" s="10" t="s">
        <v>27</v>
      </c>
      <c r="C27" s="21">
        <f>C29+C34+C47+C45+C44+C43+C46</f>
        <v>417894.67000000004</v>
      </c>
      <c r="D27" s="21">
        <f>D29+D34+D47+D45+D44+D43+D46</f>
        <v>106153.72</v>
      </c>
      <c r="E27" s="21">
        <f>E29+E34+E47+E45+E44+E43+E46</f>
        <v>106549.59999999999</v>
      </c>
    </row>
    <row r="28" spans="1:5" s="7" customFormat="1" ht="15" customHeight="1">
      <c r="A28" s="14"/>
      <c r="B28" s="10" t="s">
        <v>2</v>
      </c>
      <c r="C28" s="21"/>
      <c r="D28" s="21"/>
      <c r="E28" s="21"/>
    </row>
    <row r="29" spans="1:5" s="7" customFormat="1" ht="48" customHeight="1">
      <c r="A29" s="14" t="s">
        <v>6</v>
      </c>
      <c r="B29" s="10" t="s">
        <v>23</v>
      </c>
      <c r="C29" s="21">
        <f>SUM(C31:C33)</f>
        <v>23337.27</v>
      </c>
      <c r="D29" s="21">
        <f>SUM(D31:D33)</f>
        <v>8659.82</v>
      </c>
      <c r="E29" s="21">
        <f>SUM(E31:E33)</f>
        <v>9020.4</v>
      </c>
    </row>
    <row r="30" spans="1:5" s="7" customFormat="1" ht="15" customHeight="1">
      <c r="A30" s="14"/>
      <c r="B30" s="10" t="s">
        <v>2</v>
      </c>
      <c r="C30" s="21"/>
      <c r="D30" s="21"/>
      <c r="E30" s="21"/>
    </row>
    <row r="31" spans="1:5" s="7" customFormat="1" ht="16.5">
      <c r="A31" s="14" t="s">
        <v>21</v>
      </c>
      <c r="B31" s="10" t="s">
        <v>36</v>
      </c>
      <c r="C31" s="21">
        <v>1801.4</v>
      </c>
      <c r="D31" s="21">
        <v>0</v>
      </c>
      <c r="E31" s="21">
        <v>0</v>
      </c>
    </row>
    <row r="32" spans="1:5" s="7" customFormat="1" ht="31.5">
      <c r="A32" s="14" t="s">
        <v>22</v>
      </c>
      <c r="B32" s="10" t="s">
        <v>37</v>
      </c>
      <c r="C32" s="21">
        <f>4128.9+9919.9</f>
        <v>14048.8</v>
      </c>
      <c r="D32" s="21">
        <v>0</v>
      </c>
      <c r="E32" s="21">
        <v>0</v>
      </c>
    </row>
    <row r="33" spans="1:5" s="7" customFormat="1" ht="19.5" customHeight="1">
      <c r="A33" s="14" t="s">
        <v>28</v>
      </c>
      <c r="B33" s="10" t="s">
        <v>30</v>
      </c>
      <c r="C33" s="21">
        <f>4421.8+3065.2+0.1-0.03</f>
        <v>7487.070000000001</v>
      </c>
      <c r="D33" s="21">
        <f>6437.6+2222.2+0.02</f>
        <v>8659.82</v>
      </c>
      <c r="E33" s="21">
        <f>7557.5+1462.9</f>
        <v>9020.4</v>
      </c>
    </row>
    <row r="34" spans="1:5" s="7" customFormat="1" ht="47.25" customHeight="1">
      <c r="A34" s="14" t="s">
        <v>7</v>
      </c>
      <c r="B34" s="10" t="s">
        <v>31</v>
      </c>
      <c r="C34" s="21">
        <f>C36+C37+C38+C39+C40+C41+C42</f>
        <v>379577.8</v>
      </c>
      <c r="D34" s="21">
        <f>SUM(D38:D42)</f>
        <v>97493.9</v>
      </c>
      <c r="E34" s="21">
        <f>SUM(E38:E42)</f>
        <v>97529.2</v>
      </c>
    </row>
    <row r="35" spans="1:5" s="7" customFormat="1" ht="21" customHeight="1">
      <c r="A35" s="14"/>
      <c r="B35" s="10" t="s">
        <v>2</v>
      </c>
      <c r="C35" s="21"/>
      <c r="D35" s="21"/>
      <c r="E35" s="21"/>
    </row>
    <row r="36" spans="1:5" s="7" customFormat="1" ht="20.25" customHeight="1">
      <c r="A36" s="14" t="s">
        <v>32</v>
      </c>
      <c r="B36" s="10" t="s">
        <v>59</v>
      </c>
      <c r="C36" s="21">
        <f>6490.1+762.6</f>
        <v>7252.700000000001</v>
      </c>
      <c r="D36" s="21">
        <v>0</v>
      </c>
      <c r="E36" s="21">
        <v>0</v>
      </c>
    </row>
    <row r="37" spans="1:5" s="7" customFormat="1" ht="57" customHeight="1">
      <c r="A37" s="14" t="s">
        <v>33</v>
      </c>
      <c r="B37" s="10" t="s">
        <v>60</v>
      </c>
      <c r="C37" s="21">
        <v>4690</v>
      </c>
      <c r="D37" s="21">
        <v>0</v>
      </c>
      <c r="E37" s="21">
        <v>0</v>
      </c>
    </row>
    <row r="38" spans="1:5" s="7" customFormat="1" ht="16.5">
      <c r="A38" s="13" t="s">
        <v>50</v>
      </c>
      <c r="B38" s="10" t="s">
        <v>36</v>
      </c>
      <c r="C38" s="21">
        <f>16212.6+0.1</f>
        <v>16212.7</v>
      </c>
      <c r="D38" s="21">
        <v>0</v>
      </c>
      <c r="E38" s="21">
        <v>0</v>
      </c>
    </row>
    <row r="39" spans="1:5" s="7" customFormat="1" ht="31.5">
      <c r="A39" s="13" t="s">
        <v>51</v>
      </c>
      <c r="B39" s="10" t="s">
        <v>37</v>
      </c>
      <c r="C39" s="21">
        <f>37160.3+26783.8+62495.5</f>
        <v>126439.6</v>
      </c>
      <c r="D39" s="21">
        <v>0</v>
      </c>
      <c r="E39" s="21">
        <v>0</v>
      </c>
    </row>
    <row r="40" spans="1:5" s="7" customFormat="1" ht="16.5">
      <c r="A40" s="13" t="s">
        <v>63</v>
      </c>
      <c r="B40" s="10" t="s">
        <v>61</v>
      </c>
      <c r="C40" s="21">
        <v>691.3</v>
      </c>
      <c r="D40" s="21">
        <v>0</v>
      </c>
      <c r="E40" s="21">
        <v>0</v>
      </c>
    </row>
    <row r="41" spans="1:5" s="7" customFormat="1" ht="16.5">
      <c r="A41" s="14" t="s">
        <v>62</v>
      </c>
      <c r="B41" s="10" t="s">
        <v>20</v>
      </c>
      <c r="C41" s="21">
        <f>67383.9+22994+44512.6</f>
        <v>134890.5</v>
      </c>
      <c r="D41" s="21">
        <v>77937.7</v>
      </c>
      <c r="E41" s="21">
        <f>68017.3+13165.9</f>
        <v>81183.2</v>
      </c>
    </row>
    <row r="42" spans="1:5" s="7" customFormat="1" ht="21" customHeight="1">
      <c r="A42" s="14" t="s">
        <v>64</v>
      </c>
      <c r="B42" s="10" t="s">
        <v>19</v>
      </c>
      <c r="C42" s="21">
        <f>58564.3+15299.3+15537.4</f>
        <v>89401</v>
      </c>
      <c r="D42" s="21">
        <v>19556.2</v>
      </c>
      <c r="E42" s="21">
        <f>29511.9-13165.9</f>
        <v>16346.000000000002</v>
      </c>
    </row>
    <row r="43" spans="1:5" s="7" customFormat="1" ht="48.75" customHeight="1">
      <c r="A43" s="14" t="s">
        <v>52</v>
      </c>
      <c r="B43" s="10" t="s">
        <v>57</v>
      </c>
      <c r="C43" s="21">
        <v>14.1</v>
      </c>
      <c r="D43" s="21">
        <v>0</v>
      </c>
      <c r="E43" s="21">
        <v>0</v>
      </c>
    </row>
    <row r="44" spans="1:5" s="7" customFormat="1" ht="21" customHeight="1">
      <c r="A44" s="29" t="s">
        <v>55</v>
      </c>
      <c r="B44" s="10" t="s">
        <v>36</v>
      </c>
      <c r="C44" s="21">
        <v>982.2</v>
      </c>
      <c r="D44" s="21">
        <v>0</v>
      </c>
      <c r="E44" s="21">
        <v>0</v>
      </c>
    </row>
    <row r="45" spans="1:5" s="7" customFormat="1" ht="38.25" customHeight="1">
      <c r="A45" s="29" t="s">
        <v>56</v>
      </c>
      <c r="B45" s="10" t="s">
        <v>37</v>
      </c>
      <c r="C45" s="21">
        <v>924.9</v>
      </c>
      <c r="D45" s="21">
        <v>0</v>
      </c>
      <c r="E45" s="21">
        <v>0</v>
      </c>
    </row>
    <row r="46" spans="1:5" s="7" customFormat="1" ht="38.25" customHeight="1">
      <c r="A46" s="14" t="s">
        <v>58</v>
      </c>
      <c r="B46" s="10" t="s">
        <v>66</v>
      </c>
      <c r="C46" s="21">
        <v>2350.5</v>
      </c>
      <c r="D46" s="21">
        <v>0</v>
      </c>
      <c r="E46" s="21">
        <v>0</v>
      </c>
    </row>
    <row r="47" spans="1:5" s="7" customFormat="1" ht="21" customHeight="1">
      <c r="A47" s="14" t="s">
        <v>65</v>
      </c>
      <c r="B47" s="10" t="s">
        <v>20</v>
      </c>
      <c r="C47" s="21">
        <f>1329.9+1900+7478</f>
        <v>10707.9</v>
      </c>
      <c r="D47" s="21">
        <v>0</v>
      </c>
      <c r="E47" s="21">
        <v>0</v>
      </c>
    </row>
    <row r="48" spans="1:5" s="7" customFormat="1" ht="37.5" customHeight="1">
      <c r="A48" s="14" t="s">
        <v>38</v>
      </c>
      <c r="B48" s="10" t="s">
        <v>53</v>
      </c>
      <c r="C48" s="21">
        <f>SUM(C50:C50)</f>
        <v>63101.6</v>
      </c>
      <c r="D48" s="21">
        <f>SUM(D50:D50)</f>
        <v>65820.8</v>
      </c>
      <c r="E48" s="21">
        <f>SUM(E50:E50)</f>
        <v>65820.8</v>
      </c>
    </row>
    <row r="49" spans="1:5" s="7" customFormat="1" ht="16.5">
      <c r="A49" s="14"/>
      <c r="B49" s="10" t="s">
        <v>2</v>
      </c>
      <c r="C49" s="21"/>
      <c r="D49" s="21"/>
      <c r="E49" s="21"/>
    </row>
    <row r="50" spans="1:5" s="7" customFormat="1" ht="36.75" customHeight="1">
      <c r="A50" s="14" t="s">
        <v>39</v>
      </c>
      <c r="B50" s="10" t="s">
        <v>47</v>
      </c>
      <c r="C50" s="21">
        <f>61733.1+1368.5</f>
        <v>63101.6</v>
      </c>
      <c r="D50" s="21">
        <v>65820.8</v>
      </c>
      <c r="E50" s="21">
        <v>65820.8</v>
      </c>
    </row>
    <row r="51" spans="1:5" ht="15" customHeight="1">
      <c r="A51" s="13" t="s">
        <v>17</v>
      </c>
      <c r="B51" s="12" t="s">
        <v>12</v>
      </c>
      <c r="C51" s="22">
        <f>C16+C26</f>
        <v>805931.75</v>
      </c>
      <c r="D51" s="22">
        <f>D16+D26</f>
        <v>494804.80000000005</v>
      </c>
      <c r="E51" s="22">
        <f>E16+E26</f>
        <v>494844</v>
      </c>
    </row>
    <row r="52" spans="1:5" ht="16.5">
      <c r="A52" s="14"/>
      <c r="B52" s="11" t="s">
        <v>2</v>
      </c>
      <c r="C52" s="21"/>
      <c r="D52" s="21"/>
      <c r="E52" s="21"/>
    </row>
    <row r="53" spans="1:5" ht="16.5">
      <c r="A53" s="14" t="s">
        <v>18</v>
      </c>
      <c r="B53" s="10" t="s">
        <v>27</v>
      </c>
      <c r="C53" s="22">
        <f>C27+C17</f>
        <v>742830.15</v>
      </c>
      <c r="D53" s="22">
        <f>D27+D17</f>
        <v>428984</v>
      </c>
      <c r="E53" s="22">
        <f>E27+E17</f>
        <v>429023.2</v>
      </c>
    </row>
    <row r="54" spans="1:5" ht="31.5">
      <c r="A54" s="14" t="s">
        <v>40</v>
      </c>
      <c r="B54" s="10" t="s">
        <v>53</v>
      </c>
      <c r="C54" s="22">
        <f>C48</f>
        <v>63101.6</v>
      </c>
      <c r="D54" s="22">
        <f>D48</f>
        <v>65820.8</v>
      </c>
      <c r="E54" s="22">
        <f>E48</f>
        <v>65820.8</v>
      </c>
    </row>
  </sheetData>
  <sheetProtection/>
  <mergeCells count="3">
    <mergeCell ref="C3:E3"/>
    <mergeCell ref="C8:E8"/>
    <mergeCell ref="A12:E12"/>
  </mergeCells>
  <printOptions/>
  <pageMargins left="0.7874015748031497" right="0.1968503937007874" top="0.1968503937007874" bottom="0.1968503937007874" header="0.11811023622047245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Бычина Юлия Аликовна</cp:lastModifiedBy>
  <cp:lastPrinted>2021-05-13T13:13:04Z</cp:lastPrinted>
  <dcterms:created xsi:type="dcterms:W3CDTF">2012-03-05T09:53:56Z</dcterms:created>
  <dcterms:modified xsi:type="dcterms:W3CDTF">2021-05-25T13:23:23Z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