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<sst xmlns="http://schemas.openxmlformats.org/spreadsheetml/2006/main" count="108" uniqueCount="83">
  <si>
    <t>Работы, выполняемые в отношении всех видов фундаментов: проверка технического состояния видимых частей конструкций с выявлением:  проверка состояния гидроизоляции фундаментов и систем водоотвода фундамента. При выявлении нарушений - восстановление их работоспособности;расслаивания, трещин, выпучивания, отклонения от вертикали</t>
  </si>
  <si>
    <t>1.1.</t>
  </si>
  <si>
    <t>1.2.</t>
  </si>
  <si>
    <t>Работы, выполняемые в зданиях с подвалами: проверка состояния помещений подвалов, входов в подвалы и приямков, принятие мер, исключающих подтопление, захламление, загрязнение и контроль за состоянием дверей подвалов и технических подполий, запорных устройств на них. Устранение выявленных неисправностей.</t>
  </si>
  <si>
    <t>1.3.</t>
  </si>
  <si>
    <t>Работы, выполняемые для надлежащего содержания стен многоквартирных домов:выявление признаков потери несущей способности, наличия деформаций, нарушения теплозащитных свойств; выявление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</si>
  <si>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1.4.</t>
  </si>
  <si>
    <t>1.5.</t>
  </si>
  <si>
    <t>1.6.</t>
  </si>
  <si>
    <t>Работы, выполняемые в целях надлежащего содержания перекрытий и покрытий многоквартирных домов.</t>
  </si>
  <si>
    <t>Работы, выполняемые в целях надлежащего содержания колонн и столбов многоквартирных домов.</t>
  </si>
  <si>
    <t>1.7.</t>
  </si>
  <si>
    <t>1.8.</t>
  </si>
  <si>
    <t>1.9.</t>
  </si>
  <si>
    <t>1.10.</t>
  </si>
  <si>
    <t>1.11.</t>
  </si>
  <si>
    <t>1.12.</t>
  </si>
  <si>
    <t>1.13.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</si>
  <si>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</si>
  <si>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</si>
  <si>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</si>
  <si>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2.3.</t>
  </si>
  <si>
    <t>2.4.</t>
  </si>
  <si>
    <t>2.6.</t>
  </si>
  <si>
    <t>2.7.</t>
  </si>
  <si>
    <t>2.8.</t>
  </si>
  <si>
    <t>III. Работы и услуги по содержанию иного общего имущества в многоквартирном доме</t>
  </si>
  <si>
    <t>3.1.</t>
  </si>
  <si>
    <t>3.2.</t>
  </si>
  <si>
    <t>3.3.</t>
  </si>
  <si>
    <t>3.4.</t>
  </si>
  <si>
    <t>3.5.</t>
  </si>
  <si>
    <t>3.6.</t>
  </si>
  <si>
    <t>I.Работы, необходимые для надлежащего содержания несущих конструкций (фундаментов, стен,  перекрытий и покрытий, балок,  элементов крыш) и ненесущих конструкций (перегородок,ригелей, лестниц, несущих внутренней отделки, полов) многоквартирных домов</t>
  </si>
  <si>
    <t>Работы, выполняемые в целях надлежащего содержания крыш многоквартирных домов: проверка кровли на отсутствие протечек; проверка  проверка и при необходимости очистка кровли и водоотводящих устройств от мусора, грязи и наледи, препятствующих стоку дождевых и талых вод; температурно-влажностного режима и воздухообмена на чердаке; проверка и при необходимости очистка кровли от скопления снега и наледи;</t>
  </si>
  <si>
    <t>Работы, выполняемые в целях надлежащего содержания фасадов многоквартирных домов: контроль состояния и восстановление или замена отдельных элементов крылец и зонтов над входами в здание, в подвалы и над балконами;</t>
  </si>
  <si>
    <t>Работы, выполняемые в целях надлежащего содержания перегородок в многоквартирных домах: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</si>
  <si>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</si>
  <si>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</si>
  <si>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 xml:space="preserve"> Работы, выполняемые в целях надлежащего содержания оконных и дверных заполнений помещений, относящихся к общему имуществу в многоквартирном доме: проверка целостности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</t>
  </si>
  <si>
    <t>Работы, выполняемые в целях надлежащего содержания мусоропроводов многоквартирных домов:</t>
  </si>
  <si>
    <t>Работы, выполняемые в целях надлежащего содержания систем вентиляции и дымоудаления многоквартирных домов:</t>
  </si>
  <si>
    <t>Работы, выполняемые в целях надлежащего содержания печей, каминов и очагов в многоквартирных домах:</t>
  </si>
  <si>
    <t>Работы, выполняемые в целях надлежащего содержания индивидуальных тепловых пунктов и водоподкачек в многоквартирных домах:</t>
  </si>
  <si>
    <t>2.5.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</si>
  <si>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</si>
  <si>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2.9.</t>
  </si>
  <si>
    <t>Работы, выполняемые в целях надлежащего содержания систем теплоснабжения (отопление, горячее водоснабжение) в многоквартирных домах: 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</si>
  <si>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</si>
  <si>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Работы, выполняемые в целях надлежащего содержания систем внутридомового газового оборудования в многоквартирном доме: организация проверки состояния системы внутридомового газового оборудования и ее отдельных элементов;</t>
  </si>
  <si>
    <t xml:space="preserve"> Работы, выполняемые в целях надлежащего содержания и ремонта лифта (лифтов) в многоквартирном доме:</t>
  </si>
  <si>
    <t xml:space="preserve"> Работы по содержанию помещений, входящих в состав общего имущества в многоквартирном доме: сухая и влажная уборка тамбуров, холлов, коридоров, галерей, лифтовых площадок и лифтовых холлов и кабин, лестничных площадок и маршей, пандусов; проведение дератизации и дезинсекции помещений, входящих в состав общего имущества в многоквартирном доме.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</si>
  <si>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 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 уборка крыльца и площадки перед входом в подъезд.</t>
  </si>
  <si>
    <t>Перечень</t>
  </si>
  <si>
    <t>Периодичность</t>
  </si>
  <si>
    <t>Годовая плата (рублей)</t>
  </si>
  <si>
    <t>Стоимость на 1 кв. м общ. площади (рублей в месяц)</t>
  </si>
  <si>
    <t>6 раз в неделю</t>
  </si>
  <si>
    <t>2 раза в год</t>
  </si>
  <si>
    <t>по мере необходимости</t>
  </si>
  <si>
    <t>не требуется</t>
  </si>
  <si>
    <t>1 раз в неделю</t>
  </si>
  <si>
    <t>Работы, выполняемые в целях надлежащего содержания лестниц многоквартирных домов: выявление деформации и повреждений в несущих конструкциях;</t>
  </si>
  <si>
    <t xml:space="preserve"> Работы по содержанию придомовой территории в теплый период года: подметание и уборка придомовой территории; уборка крыльца и площадки перед входом в подъезд, очистка металлической решетки и приямка.</t>
  </si>
  <si>
    <t xml:space="preserve">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</si>
  <si>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</si>
  <si>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3.7.</t>
  </si>
  <si>
    <t xml:space="preserve">Услуги  регистрационного учета </t>
  </si>
  <si>
    <t>3.8.</t>
  </si>
  <si>
    <t xml:space="preserve"> работ и услуг по содержанию и ремонту общего имущества собственников</t>
  </si>
  <si>
    <t>Работы, выполняемые в целях надлежащего содержания балок (ригелей) перекрытий и покрытий многоквартирных домов.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</si>
  <si>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площадок. Указанные работы не включают уборку мест погрузки твердых коммунальных отходов</t>
  </si>
  <si>
    <t>ежедневно</t>
  </si>
  <si>
    <t>3.9.</t>
  </si>
  <si>
    <t>Организация накопления отходов I-IV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</t>
  </si>
  <si>
    <t>3.10.</t>
  </si>
  <si>
    <t>проведение дератизации и дезинсекции помещений, входящих в состав общего имущества в многоквартирном доме.</t>
  </si>
  <si>
    <t>3.11.</t>
  </si>
  <si>
    <t>помещений в многоквартирном доме, расположенном по адресу: ул. Красноармейская, д. 90 Б, г. Усолье</t>
  </si>
  <si>
    <t>Перечень работ ул. Красноармейская, д. 90 Б, г.Усолье                                                     S= 642,1 кв.м</t>
  </si>
  <si>
    <t xml:space="preserve"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водоотведения; вывоз жидких бытовых отходов из дворовых туалетов, находящихся на придомовой территории. </t>
  </si>
  <si>
    <t xml:space="preserve">Организационно-технические услуги (начисление и сбор платы, комиссия банков  и иных организаций, существляющих прием и сбор платежей, переводов денежных средств исполнителем по договорам, заключенным  от имени  и в интересах собственников) </t>
  </si>
  <si>
    <r>
      <t xml:space="preserve">УТВЕРЖДЕН
постановлением
администрации города
от </t>
    </r>
    <r>
      <rPr>
        <u val="single"/>
        <sz val="10"/>
        <rFont val="Arial"/>
        <family val="2"/>
      </rPr>
      <t>28.06.2021</t>
    </r>
    <r>
      <rPr>
        <sz val="10"/>
        <rFont val="Arial"/>
        <family val="2"/>
      </rPr>
      <t xml:space="preserve">      № </t>
    </r>
    <r>
      <rPr>
        <u val="single"/>
        <sz val="10"/>
        <rFont val="Arial"/>
        <family val="2"/>
      </rPr>
      <t>01-02-761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</si>
</sst>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left" vertical="top" wrapText="1" readingOrder="1"/>
    </xf>
    <xf numFmtId="0" fontId="0" fillId="0" borderId="0" xfId="0" applyNumberFormat="1" applyAlignment="1">
      <alignment horizontal="center" vertical="justify" wrapText="1" readingOrder="1"/>
    </xf>
    <xf numFmtId="0" fontId="4" fillId="0" borderId="10" xfId="0" applyNumberFormat="1" applyFont="1" applyBorder="1" applyAlignment="1">
      <alignment horizontal="center" vertical="justify" wrapText="1" readingOrder="1"/>
    </xf>
    <xf numFmtId="0" fontId="1" fillId="0" borderId="10" xfId="0" applyNumberFormat="1" applyFont="1" applyFill="1" applyBorder="1" applyAlignment="1">
      <alignment horizontal="left" vertical="top" wrapText="1" readingOrder="1"/>
    </xf>
    <xf numFmtId="0" fontId="1" fillId="0" borderId="10" xfId="0" applyNumberFormat="1" applyFont="1" applyFill="1" applyBorder="1" applyAlignment="1">
      <alignment horizontal="center" vertical="justify" wrapText="1" readingOrder="1"/>
    </xf>
    <xf numFmtId="0" fontId="0" fillId="0" borderId="0" xfId="0" applyNumberFormat="1" applyAlignment="1">
      <alignment horizontal="left" vertical="justify" wrapText="1" readingOrder="1"/>
    </xf>
    <xf numFmtId="0" fontId="1" fillId="0" borderId="10" xfId="0" applyNumberFormat="1" applyFont="1" applyBorder="1" applyAlignment="1">
      <alignment horizontal="left" vertical="justify" wrapText="1" readingOrder="1"/>
    </xf>
    <xf numFmtId="0" fontId="1" fillId="0" borderId="10" xfId="0" applyNumberFormat="1" applyFont="1" applyBorder="1" applyAlignment="1">
      <alignment horizontal="center" vertical="justify" wrapText="1" readingOrder="1"/>
    </xf>
    <xf numFmtId="0" fontId="1" fillId="0" borderId="10" xfId="58" applyNumberFormat="1" applyFont="1" applyFill="1" applyBorder="1" applyAlignment="1">
      <alignment horizontal="center" vertical="justify" wrapText="1" readingOrder="1"/>
    </xf>
    <xf numFmtId="0" fontId="4" fillId="0" borderId="10" xfId="0" applyNumberFormat="1" applyFont="1" applyBorder="1" applyAlignment="1">
      <alignment horizontal="left" vertical="justify" wrapText="1" readingOrder="1"/>
    </xf>
    <xf numFmtId="0" fontId="2" fillId="0" borderId="10" xfId="0" applyNumberFormat="1" applyFont="1" applyBorder="1" applyAlignment="1">
      <alignment horizontal="left" vertical="top" wrapText="1" readingOrder="1"/>
    </xf>
    <xf numFmtId="0" fontId="2" fillId="0" borderId="10" xfId="58" applyNumberFormat="1" applyFont="1" applyFill="1" applyBorder="1" applyAlignment="1">
      <alignment horizontal="center" vertical="justify" wrapText="1" readingOrder="1"/>
    </xf>
    <xf numFmtId="0" fontId="1" fillId="0" borderId="0" xfId="0" applyNumberFormat="1" applyFont="1" applyAlignment="1">
      <alignment horizontal="left" vertical="top" wrapText="1" readingOrder="1"/>
    </xf>
    <xf numFmtId="0" fontId="1" fillId="0" borderId="0" xfId="0" applyNumberFormat="1" applyFont="1" applyAlignment="1">
      <alignment horizontal="center" vertical="justify" wrapText="1" readingOrder="1"/>
    </xf>
    <xf numFmtId="0" fontId="2" fillId="0" borderId="0" xfId="58" applyNumberFormat="1" applyFont="1" applyFill="1" applyBorder="1" applyAlignment="1">
      <alignment horizontal="center" vertical="justify" wrapText="1" readingOrder="1"/>
    </xf>
    <xf numFmtId="0" fontId="3" fillId="0" borderId="11" xfId="0" applyNumberFormat="1" applyFont="1" applyBorder="1" applyAlignment="1">
      <alignment horizontal="left" vertical="justify" wrapText="1" readingOrder="1"/>
    </xf>
    <xf numFmtId="0" fontId="3" fillId="0" borderId="12" xfId="0" applyNumberFormat="1" applyFont="1" applyBorder="1" applyAlignment="1">
      <alignment horizontal="left" vertical="justify" wrapText="1" readingOrder="1"/>
    </xf>
    <xf numFmtId="0" fontId="3" fillId="0" borderId="13" xfId="0" applyNumberFormat="1" applyFont="1" applyBorder="1" applyAlignment="1">
      <alignment horizontal="left" vertical="justify" wrapText="1" readingOrder="1"/>
    </xf>
    <xf numFmtId="0" fontId="0" fillId="0" borderId="0" xfId="0" applyNumberFormat="1" applyFont="1" applyAlignment="1">
      <alignment horizontal="center" vertical="justify" wrapText="1" readingOrder="1"/>
    </xf>
    <xf numFmtId="0" fontId="0" fillId="0" borderId="0" xfId="0" applyNumberFormat="1" applyAlignment="1">
      <alignment horizontal="center" vertical="justify" wrapText="1" readingOrder="1"/>
    </xf>
    <xf numFmtId="0" fontId="2" fillId="0" borderId="0" xfId="0" applyNumberFormat="1" applyFont="1" applyFill="1" applyBorder="1" applyAlignment="1">
      <alignment horizontal="center" vertical="justify" wrapText="1" readingOrder="1"/>
    </xf>
    <xf numFmtId="0" fontId="2" fillId="0" borderId="14" xfId="0" applyNumberFormat="1" applyFont="1" applyFill="1" applyBorder="1" applyAlignment="1">
      <alignment horizontal="center" vertical="justify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E1"/>
    </sheetView>
  </sheetViews>
  <sheetFormatPr defaultColWidth="8.8515625" defaultRowHeight="12.75"/>
  <cols>
    <col min="1" max="1" width="5.7109375" style="6" customWidth="1"/>
    <col min="2" max="2" width="43.140625" style="13" customWidth="1"/>
    <col min="3" max="3" width="15.8515625" style="14" customWidth="1"/>
    <col min="4" max="4" width="15.28125" style="14" customWidth="1"/>
    <col min="5" max="5" width="15.7109375" style="14" customWidth="1"/>
    <col min="6" max="6" width="12.7109375" style="6" customWidth="1"/>
    <col min="7" max="16384" width="8.8515625" style="6" customWidth="1"/>
  </cols>
  <sheetData>
    <row r="1" spans="1:5" s="2" customFormat="1" ht="80.25" customHeight="1">
      <c r="A1" s="19" t="s">
        <v>82</v>
      </c>
      <c r="B1" s="20"/>
      <c r="C1" s="20"/>
      <c r="D1" s="20"/>
      <c r="E1" s="20"/>
    </row>
    <row r="2" spans="1:5" s="2" customFormat="1" ht="36" customHeight="1">
      <c r="A2" s="21" t="s">
        <v>53</v>
      </c>
      <c r="B2" s="21"/>
      <c r="C2" s="21"/>
      <c r="D2" s="21"/>
      <c r="E2" s="21"/>
    </row>
    <row r="3" spans="1:5" s="2" customFormat="1" ht="21" customHeight="1">
      <c r="A3" s="21" t="s">
        <v>69</v>
      </c>
      <c r="B3" s="21"/>
      <c r="C3" s="21"/>
      <c r="D3" s="21"/>
      <c r="E3" s="21"/>
    </row>
    <row r="4" spans="1:5" s="2" customFormat="1" ht="37.5" customHeight="1">
      <c r="A4" s="22" t="s">
        <v>78</v>
      </c>
      <c r="B4" s="22"/>
      <c r="C4" s="22"/>
      <c r="D4" s="22"/>
      <c r="E4" s="22"/>
    </row>
    <row r="5" spans="1:5" s="2" customFormat="1" ht="78.75">
      <c r="A5" s="3"/>
      <c r="B5" s="4" t="s">
        <v>79</v>
      </c>
      <c r="C5" s="5" t="s">
        <v>54</v>
      </c>
      <c r="D5" s="5" t="s">
        <v>55</v>
      </c>
      <c r="E5" s="5" t="s">
        <v>56</v>
      </c>
    </row>
    <row r="6" spans="1:5" ht="43.5" customHeight="1">
      <c r="A6" s="16" t="s">
        <v>33</v>
      </c>
      <c r="B6" s="17"/>
      <c r="C6" s="17"/>
      <c r="D6" s="17"/>
      <c r="E6" s="18"/>
    </row>
    <row r="7" spans="1:5" ht="147" customHeight="1">
      <c r="A7" s="7" t="s">
        <v>1</v>
      </c>
      <c r="B7" s="1" t="s">
        <v>0</v>
      </c>
      <c r="C7" s="8" t="s">
        <v>58</v>
      </c>
      <c r="D7" s="9">
        <f>642.1*E7*12</f>
        <v>8090.460000000001</v>
      </c>
      <c r="E7" s="9">
        <f>1.05</f>
        <v>1.05</v>
      </c>
    </row>
    <row r="8" spans="1:5" ht="127.5" customHeight="1">
      <c r="A8" s="7" t="s">
        <v>2</v>
      </c>
      <c r="B8" s="1" t="s">
        <v>3</v>
      </c>
      <c r="C8" s="8" t="s">
        <v>60</v>
      </c>
      <c r="D8" s="9">
        <f aca="true" t="shared" si="0" ref="D8:D19">642.1*E8*12</f>
        <v>0</v>
      </c>
      <c r="E8" s="9">
        <v>0</v>
      </c>
    </row>
    <row r="9" spans="1:5" ht="159" customHeight="1">
      <c r="A9" s="7" t="s">
        <v>4</v>
      </c>
      <c r="B9" s="1" t="s">
        <v>5</v>
      </c>
      <c r="C9" s="8" t="s">
        <v>58</v>
      </c>
      <c r="D9" s="9">
        <f t="shared" si="0"/>
        <v>8475.720000000001</v>
      </c>
      <c r="E9" s="9">
        <f>1.1</f>
        <v>1.1</v>
      </c>
    </row>
    <row r="10" spans="1:5" ht="49.5" customHeight="1">
      <c r="A10" s="7" t="s">
        <v>6</v>
      </c>
      <c r="B10" s="1" t="s">
        <v>9</v>
      </c>
      <c r="C10" s="8" t="s">
        <v>58</v>
      </c>
      <c r="D10" s="9">
        <f t="shared" si="0"/>
        <v>3544.3920000000007</v>
      </c>
      <c r="E10" s="9">
        <f>0.46</f>
        <v>0.46</v>
      </c>
    </row>
    <row r="11" spans="1:5" ht="53.25" customHeight="1">
      <c r="A11" s="7" t="s">
        <v>7</v>
      </c>
      <c r="B11" s="1" t="s">
        <v>10</v>
      </c>
      <c r="C11" s="8" t="s">
        <v>60</v>
      </c>
      <c r="D11" s="9">
        <f t="shared" si="0"/>
        <v>0</v>
      </c>
      <c r="E11" s="9">
        <v>0</v>
      </c>
    </row>
    <row r="12" spans="1:5" ht="55.5" customHeight="1">
      <c r="A12" s="7" t="s">
        <v>8</v>
      </c>
      <c r="B12" s="1" t="s">
        <v>70</v>
      </c>
      <c r="C12" s="8" t="s">
        <v>59</v>
      </c>
      <c r="D12" s="9">
        <f t="shared" si="0"/>
        <v>3005.0280000000002</v>
      </c>
      <c r="E12" s="9">
        <f>0.39</f>
        <v>0.39</v>
      </c>
    </row>
    <row r="13" spans="1:5" ht="158.25" customHeight="1">
      <c r="A13" s="7" t="s">
        <v>11</v>
      </c>
      <c r="B13" s="1" t="s">
        <v>34</v>
      </c>
      <c r="C13" s="8" t="s">
        <v>59</v>
      </c>
      <c r="D13" s="9">
        <f t="shared" si="0"/>
        <v>19263</v>
      </c>
      <c r="E13" s="9">
        <f>2.5</f>
        <v>2.5</v>
      </c>
    </row>
    <row r="14" spans="1:5" ht="71.25" customHeight="1">
      <c r="A14" s="7" t="s">
        <v>12</v>
      </c>
      <c r="B14" s="1" t="s">
        <v>62</v>
      </c>
      <c r="C14" s="8" t="s">
        <v>58</v>
      </c>
      <c r="D14" s="9">
        <f t="shared" si="0"/>
        <v>1541.0400000000002</v>
      </c>
      <c r="E14" s="9">
        <f>0.2</f>
        <v>0.2</v>
      </c>
    </row>
    <row r="15" spans="1:5" ht="84" customHeight="1">
      <c r="A15" s="7" t="s">
        <v>13</v>
      </c>
      <c r="B15" s="1" t="s">
        <v>35</v>
      </c>
      <c r="C15" s="8" t="s">
        <v>59</v>
      </c>
      <c r="D15" s="9">
        <f t="shared" si="0"/>
        <v>8475.720000000001</v>
      </c>
      <c r="E15" s="9">
        <f>1.1</f>
        <v>1.1</v>
      </c>
    </row>
    <row r="16" spans="1:5" ht="47.25">
      <c r="A16" s="7" t="s">
        <v>14</v>
      </c>
      <c r="B16" s="1" t="s">
        <v>36</v>
      </c>
      <c r="C16" s="8" t="s">
        <v>59</v>
      </c>
      <c r="D16" s="9">
        <f t="shared" si="0"/>
        <v>1541.0400000000002</v>
      </c>
      <c r="E16" s="9">
        <f>0.2</f>
        <v>0.2</v>
      </c>
    </row>
    <row r="17" spans="1:5" ht="49.5" customHeight="1">
      <c r="A17" s="7" t="s">
        <v>15</v>
      </c>
      <c r="B17" s="1" t="s">
        <v>37</v>
      </c>
      <c r="C17" s="8" t="s">
        <v>58</v>
      </c>
      <c r="D17" s="9">
        <f t="shared" si="0"/>
        <v>5393.639999999999</v>
      </c>
      <c r="E17" s="9">
        <f>0.7</f>
        <v>0.7</v>
      </c>
    </row>
    <row r="18" spans="1:5" ht="48.75" customHeight="1">
      <c r="A18" s="7" t="s">
        <v>16</v>
      </c>
      <c r="B18" s="1" t="s">
        <v>38</v>
      </c>
      <c r="C18" s="8" t="s">
        <v>58</v>
      </c>
      <c r="D18" s="9">
        <f t="shared" si="0"/>
        <v>1541.0400000000002</v>
      </c>
      <c r="E18" s="9">
        <f>0.2</f>
        <v>0.2</v>
      </c>
    </row>
    <row r="19" spans="1:5" ht="141" customHeight="1">
      <c r="A19" s="7" t="s">
        <v>17</v>
      </c>
      <c r="B19" s="1" t="s">
        <v>39</v>
      </c>
      <c r="C19" s="8" t="s">
        <v>58</v>
      </c>
      <c r="D19" s="9">
        <f t="shared" si="0"/>
        <v>6087.108</v>
      </c>
      <c r="E19" s="9">
        <f>0.79</f>
        <v>0.79</v>
      </c>
    </row>
    <row r="20" spans="1:5" ht="33" customHeight="1">
      <c r="A20" s="16" t="s">
        <v>18</v>
      </c>
      <c r="B20" s="17"/>
      <c r="C20" s="17"/>
      <c r="D20" s="17"/>
      <c r="E20" s="18"/>
    </row>
    <row r="21" spans="1:5" ht="46.5" customHeight="1">
      <c r="A21" s="7" t="s">
        <v>19</v>
      </c>
      <c r="B21" s="1" t="s">
        <v>40</v>
      </c>
      <c r="C21" s="8" t="s">
        <v>60</v>
      </c>
      <c r="D21" s="9">
        <f>642.1*E21*12</f>
        <v>0</v>
      </c>
      <c r="E21" s="9">
        <v>0</v>
      </c>
    </row>
    <row r="22" spans="1:5" ht="55.5" customHeight="1">
      <c r="A22" s="7" t="s">
        <v>20</v>
      </c>
      <c r="B22" s="1" t="s">
        <v>41</v>
      </c>
      <c r="C22" s="8" t="s">
        <v>58</v>
      </c>
      <c r="D22" s="9">
        <f aca="true" t="shared" si="1" ref="D22:D29">642.1*E22*12</f>
        <v>3082.0800000000004</v>
      </c>
      <c r="E22" s="9">
        <v>0.4</v>
      </c>
    </row>
    <row r="23" spans="1:5" ht="47.25">
      <c r="A23" s="7" t="s">
        <v>21</v>
      </c>
      <c r="B23" s="1" t="s">
        <v>42</v>
      </c>
      <c r="C23" s="8" t="s">
        <v>59</v>
      </c>
      <c r="D23" s="9">
        <f t="shared" si="1"/>
        <v>7319.9400000000005</v>
      </c>
      <c r="E23" s="9">
        <v>0.95</v>
      </c>
    </row>
    <row r="24" spans="1:5" ht="60">
      <c r="A24" s="7" t="s">
        <v>22</v>
      </c>
      <c r="B24" s="1" t="s">
        <v>43</v>
      </c>
      <c r="C24" s="8" t="s">
        <v>60</v>
      </c>
      <c r="D24" s="9">
        <f t="shared" si="1"/>
        <v>0</v>
      </c>
      <c r="E24" s="9">
        <v>0</v>
      </c>
    </row>
    <row r="25" spans="1:5" ht="225">
      <c r="A25" s="7" t="s">
        <v>44</v>
      </c>
      <c r="B25" s="1" t="s">
        <v>45</v>
      </c>
      <c r="C25" s="8" t="s">
        <v>59</v>
      </c>
      <c r="D25" s="9">
        <f t="shared" si="1"/>
        <v>8090.460000000001</v>
      </c>
      <c r="E25" s="9">
        <f>1.05</f>
        <v>1.05</v>
      </c>
    </row>
    <row r="26" spans="1:5" ht="162" customHeight="1">
      <c r="A26" s="7" t="s">
        <v>23</v>
      </c>
      <c r="B26" s="1" t="s">
        <v>47</v>
      </c>
      <c r="C26" s="8" t="s">
        <v>60</v>
      </c>
      <c r="D26" s="9">
        <f t="shared" si="1"/>
        <v>0</v>
      </c>
      <c r="E26" s="9">
        <v>0</v>
      </c>
    </row>
    <row r="27" spans="1:5" ht="144" customHeight="1">
      <c r="A27" s="7" t="s">
        <v>24</v>
      </c>
      <c r="B27" s="1" t="s">
        <v>48</v>
      </c>
      <c r="C27" s="8" t="s">
        <v>59</v>
      </c>
      <c r="D27" s="9">
        <f t="shared" si="1"/>
        <v>10787.279999999999</v>
      </c>
      <c r="E27" s="9">
        <f>1.4</f>
        <v>1.4</v>
      </c>
    </row>
    <row r="28" spans="1:5" ht="96" customHeight="1">
      <c r="A28" s="7" t="s">
        <v>25</v>
      </c>
      <c r="B28" s="1" t="s">
        <v>49</v>
      </c>
      <c r="C28" s="8" t="s">
        <v>59</v>
      </c>
      <c r="D28" s="9">
        <f t="shared" si="1"/>
        <v>13098.84</v>
      </c>
      <c r="E28" s="9">
        <f>1.7</f>
        <v>1.7</v>
      </c>
    </row>
    <row r="29" spans="1:5" ht="47.25" customHeight="1">
      <c r="A29" s="7" t="s">
        <v>46</v>
      </c>
      <c r="B29" s="1" t="s">
        <v>50</v>
      </c>
      <c r="C29" s="8" t="s">
        <v>60</v>
      </c>
      <c r="D29" s="9">
        <f t="shared" si="1"/>
        <v>0</v>
      </c>
      <c r="E29" s="9">
        <v>0</v>
      </c>
    </row>
    <row r="30" spans="1:5" ht="15.75" customHeight="1">
      <c r="A30" s="16" t="s">
        <v>26</v>
      </c>
      <c r="B30" s="17"/>
      <c r="C30" s="17"/>
      <c r="D30" s="17"/>
      <c r="E30" s="18"/>
    </row>
    <row r="31" spans="1:5" ht="138" customHeight="1">
      <c r="A31" s="7" t="s">
        <v>27</v>
      </c>
      <c r="B31" s="1" t="s">
        <v>51</v>
      </c>
      <c r="C31" s="8" t="s">
        <v>61</v>
      </c>
      <c r="D31" s="9">
        <f>642.1*E31*12</f>
        <v>8475.720000000001</v>
      </c>
      <c r="E31" s="9">
        <f>1.1</f>
        <v>1.1</v>
      </c>
    </row>
    <row r="32" spans="1:5" ht="61.5" customHeight="1">
      <c r="A32" s="7" t="s">
        <v>28</v>
      </c>
      <c r="B32" s="1" t="s">
        <v>76</v>
      </c>
      <c r="C32" s="8" t="s">
        <v>59</v>
      </c>
      <c r="D32" s="9">
        <f aca="true" t="shared" si="2" ref="D32:D42">642.1*E32*12</f>
        <v>616.416</v>
      </c>
      <c r="E32" s="9">
        <f>0.08</f>
        <v>0.08</v>
      </c>
    </row>
    <row r="33" spans="1:5" ht="213" customHeight="1">
      <c r="A33" s="7" t="s">
        <v>29</v>
      </c>
      <c r="B33" s="1" t="s">
        <v>52</v>
      </c>
      <c r="C33" s="8" t="s">
        <v>57</v>
      </c>
      <c r="D33" s="9">
        <f t="shared" si="2"/>
        <v>10479.072</v>
      </c>
      <c r="E33" s="9">
        <f>1.36</f>
        <v>1.36</v>
      </c>
    </row>
    <row r="34" spans="1:5" ht="78" customHeight="1">
      <c r="A34" s="7" t="s">
        <v>30</v>
      </c>
      <c r="B34" s="1" t="s">
        <v>63</v>
      </c>
      <c r="C34" s="8" t="s">
        <v>57</v>
      </c>
      <c r="D34" s="9">
        <f t="shared" si="2"/>
        <v>8475.720000000001</v>
      </c>
      <c r="E34" s="9">
        <f>1.1</f>
        <v>1.1</v>
      </c>
    </row>
    <row r="35" spans="1:5" ht="105.75" customHeight="1">
      <c r="A35" s="7" t="s">
        <v>31</v>
      </c>
      <c r="B35" s="1" t="s">
        <v>80</v>
      </c>
      <c r="C35" s="8" t="s">
        <v>59</v>
      </c>
      <c r="D35" s="9">
        <f t="shared" si="2"/>
        <v>131527.76400000002</v>
      </c>
      <c r="E35" s="9">
        <f>17.07</f>
        <v>17.07</v>
      </c>
    </row>
    <row r="36" spans="1:5" ht="110.25" customHeight="1">
      <c r="A36" s="7" t="s">
        <v>32</v>
      </c>
      <c r="B36" s="1" t="s">
        <v>71</v>
      </c>
      <c r="C36" s="8" t="s">
        <v>72</v>
      </c>
      <c r="D36" s="9">
        <f t="shared" si="2"/>
        <v>11018.436</v>
      </c>
      <c r="E36" s="9">
        <f>1.43</f>
        <v>1.43</v>
      </c>
    </row>
    <row r="37" spans="1:5" ht="108" customHeight="1">
      <c r="A37" s="7" t="s">
        <v>66</v>
      </c>
      <c r="B37" s="1" t="s">
        <v>74</v>
      </c>
      <c r="C37" s="8" t="s">
        <v>59</v>
      </c>
      <c r="D37" s="9">
        <f t="shared" si="2"/>
        <v>385.26000000000005</v>
      </c>
      <c r="E37" s="9">
        <f>0.05</f>
        <v>0.05</v>
      </c>
    </row>
    <row r="38" spans="1:5" ht="124.5" customHeight="1">
      <c r="A38" s="7" t="s">
        <v>68</v>
      </c>
      <c r="B38" s="1" t="s">
        <v>64</v>
      </c>
      <c r="C38" s="8" t="s">
        <v>58</v>
      </c>
      <c r="D38" s="9">
        <f t="shared" si="2"/>
        <v>5008.38</v>
      </c>
      <c r="E38" s="9">
        <f>0.65</f>
        <v>0.65</v>
      </c>
    </row>
    <row r="39" spans="1:5" ht="82.5" customHeight="1">
      <c r="A39" s="7" t="s">
        <v>73</v>
      </c>
      <c r="B39" s="1" t="s">
        <v>65</v>
      </c>
      <c r="C39" s="8" t="s">
        <v>59</v>
      </c>
      <c r="D39" s="9">
        <f t="shared" si="2"/>
        <v>10016.76</v>
      </c>
      <c r="E39" s="9">
        <f>1.3</f>
        <v>1.3</v>
      </c>
    </row>
    <row r="40" spans="1:5" ht="24" customHeight="1">
      <c r="A40" s="7" t="s">
        <v>75</v>
      </c>
      <c r="B40" s="1" t="s">
        <v>67</v>
      </c>
      <c r="C40" s="8"/>
      <c r="D40" s="9">
        <f t="shared" si="2"/>
        <v>3236.184</v>
      </c>
      <c r="E40" s="9">
        <f>0.42</f>
        <v>0.42</v>
      </c>
    </row>
    <row r="41" spans="1:5" ht="92.25" customHeight="1">
      <c r="A41" s="7" t="s">
        <v>77</v>
      </c>
      <c r="B41" s="1" t="s">
        <v>81</v>
      </c>
      <c r="C41" s="8"/>
      <c r="D41" s="9">
        <f t="shared" si="2"/>
        <v>4623.12</v>
      </c>
      <c r="E41" s="9">
        <f>0.6</f>
        <v>0.6</v>
      </c>
    </row>
    <row r="42" spans="1:5" ht="15.75">
      <c r="A42" s="10"/>
      <c r="B42" s="11"/>
      <c r="C42" s="8"/>
      <c r="D42" s="9">
        <f t="shared" si="2"/>
        <v>303199.62</v>
      </c>
      <c r="E42" s="12">
        <f>E7+E8+E9+E10+E11+E12+E13+E14+E15+E16+E17+E18+E19+E21+E22+E23+E24+E25+E26+E27+E28+E29+E31+E32+E33+E34+E35+E36+E37+E38+E39+E40+E41</f>
        <v>39.35</v>
      </c>
    </row>
    <row r="45" ht="15.75">
      <c r="D45" s="15"/>
    </row>
  </sheetData>
  <sheetProtection/>
  <mergeCells count="7">
    <mergeCell ref="A30:E30"/>
    <mergeCell ref="A1:E1"/>
    <mergeCell ref="A3:E3"/>
    <mergeCell ref="A2:E2"/>
    <mergeCell ref="A20:E20"/>
    <mergeCell ref="A6:E6"/>
    <mergeCell ref="A4:E4"/>
  </mergeCells>
  <printOptions/>
  <pageMargins left="0.7874015748031497" right="0.15748031496062992" top="0.3937007874015748" bottom="0.1968503937007874" header="0.1968503937007874" footer="0.1968503937007874"/>
  <pageSetup fitToHeight="0" fitToWidth="0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1" width="9.28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Круг Татьяна Андреевна</cp:lastModifiedBy>
  <cp:lastPrinted>2021-06-21T08:21:45Z</cp:lastPrinted>
  <dcterms:created xsi:type="dcterms:W3CDTF">1996-10-08T23:32:33Z</dcterms:created>
  <dcterms:modified xsi:type="dcterms:W3CDTF">2021-06-28T05:12:19Z</dcterms:modified>
  <cp:category/>
  <cp:version/>
  <cp:contentType/>
  <cp:contentStatus/>
</cp:coreProperties>
</file>