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Приложение 3" sheetId="1" r:id="rId1"/>
  </sheets>
  <calcPr calcId="145621"/>
</workbook>
</file>

<file path=xl/calcChain.xml><?xml version="1.0" encoding="utf-8"?>
<calcChain xmlns="http://schemas.openxmlformats.org/spreadsheetml/2006/main">
  <c r="B11" i="1" l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K22" i="1"/>
  <c r="K29" i="1" s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K31" i="1"/>
  <c r="K32" i="1"/>
  <c r="K33" i="1"/>
  <c r="L34" i="1"/>
  <c r="M34" i="1"/>
  <c r="N34" i="1"/>
  <c r="O34" i="1"/>
  <c r="P34" i="1"/>
  <c r="Q34" i="1"/>
  <c r="R34" i="1"/>
  <c r="S34" i="1"/>
  <c r="K34" i="1" s="1"/>
  <c r="T34" i="1"/>
  <c r="U34" i="1"/>
  <c r="V34" i="1"/>
  <c r="W34" i="1"/>
  <c r="X34" i="1"/>
  <c r="Y34" i="1"/>
  <c r="Z34" i="1"/>
  <c r="AA34" i="1"/>
  <c r="AB34" i="1"/>
  <c r="AC34" i="1"/>
  <c r="AD34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T61" i="1"/>
  <c r="U61" i="1"/>
  <c r="V61" i="1"/>
  <c r="W61" i="1"/>
  <c r="W62" i="1" s="1"/>
  <c r="W79" i="1" s="1"/>
  <c r="W95" i="1" s="1"/>
  <c r="L62" i="1"/>
  <c r="M62" i="1"/>
  <c r="N62" i="1"/>
  <c r="O62" i="1"/>
  <c r="P62" i="1"/>
  <c r="Q62" i="1"/>
  <c r="Q79" i="1" s="1"/>
  <c r="Q95" i="1" s="1"/>
  <c r="R62" i="1"/>
  <c r="S62" i="1"/>
  <c r="T62" i="1"/>
  <c r="U62" i="1"/>
  <c r="U79" i="1" s="1"/>
  <c r="U95" i="1" s="1"/>
  <c r="V62" i="1"/>
  <c r="X62" i="1"/>
  <c r="Y62" i="1"/>
  <c r="Y79" i="1" s="1"/>
  <c r="Y95" i="1" s="1"/>
  <c r="Z62" i="1"/>
  <c r="AA62" i="1"/>
  <c r="AB62" i="1"/>
  <c r="AC62" i="1"/>
  <c r="AC79" i="1" s="1"/>
  <c r="AC95" i="1" s="1"/>
  <c r="AD62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L78" i="1"/>
  <c r="L79" i="1" s="1"/>
  <c r="L95" i="1" s="1"/>
  <c r="M78" i="1"/>
  <c r="N78" i="1"/>
  <c r="O78" i="1"/>
  <c r="K78" i="1" s="1"/>
  <c r="P78" i="1"/>
  <c r="Q78" i="1"/>
  <c r="R78" i="1"/>
  <c r="R79" i="1" s="1"/>
  <c r="R95" i="1" s="1"/>
  <c r="S78" i="1"/>
  <c r="S79" i="1" s="1"/>
  <c r="S95" i="1" s="1"/>
  <c r="T78" i="1"/>
  <c r="T79" i="1" s="1"/>
  <c r="T95" i="1" s="1"/>
  <c r="U78" i="1"/>
  <c r="V78" i="1"/>
  <c r="W78" i="1"/>
  <c r="X78" i="1"/>
  <c r="Y78" i="1"/>
  <c r="Z78" i="1"/>
  <c r="Z79" i="1" s="1"/>
  <c r="Z95" i="1" s="1"/>
  <c r="AA78" i="1"/>
  <c r="AA79" i="1" s="1"/>
  <c r="AA95" i="1" s="1"/>
  <c r="AB78" i="1"/>
  <c r="AB79" i="1" s="1"/>
  <c r="AB95" i="1" s="1"/>
  <c r="AC78" i="1"/>
  <c r="AD78" i="1"/>
  <c r="N79" i="1"/>
  <c r="N95" i="1" s="1"/>
  <c r="O79" i="1"/>
  <c r="O95" i="1" s="1"/>
  <c r="P79" i="1"/>
  <c r="P95" i="1" s="1"/>
  <c r="V79" i="1"/>
  <c r="V95" i="1" s="1"/>
  <c r="X79" i="1"/>
  <c r="X95" i="1" s="1"/>
  <c r="AD79" i="1"/>
  <c r="AD95" i="1" s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K62" i="1" l="1"/>
  <c r="K79" i="1" s="1"/>
  <c r="K95" i="1" s="1"/>
  <c r="M79" i="1"/>
  <c r="M95" i="1" s="1"/>
</calcChain>
</file>

<file path=xl/comments1.xml><?xml version="1.0" encoding="utf-8"?>
<comments xmlns="http://schemas.openxmlformats.org/spreadsheetml/2006/main">
  <authors>
    <author>Ширяева Наталья Алексеевна</author>
  </authors>
  <commentList>
    <comment ref="K66" authorId="0">
      <text>
        <r>
          <rPr>
            <b/>
            <sz val="9"/>
            <color indexed="81"/>
            <rFont val="Tahoma"/>
            <family val="2"/>
            <charset val="204"/>
          </rPr>
          <t>Ширяева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3.2.364.</t>
        </r>
      </text>
    </comment>
  </commentList>
</comments>
</file>

<file path=xl/sharedStrings.xml><?xml version="1.0" encoding="utf-8"?>
<sst xmlns="http://schemas.openxmlformats.org/spreadsheetml/2006/main" count="384" uniqueCount="203">
  <si>
    <t>Итого по программе</t>
  </si>
  <si>
    <t>Всего по группе 5.</t>
  </si>
  <si>
    <t>5.2.2.</t>
  </si>
  <si>
    <t>5.2.1.</t>
  </si>
  <si>
    <t>5.2. Вывод из эксплуатации, консервация и демонтаж иных объектов системы централизованного теплоснабжения, за исключением тепловых сетей</t>
  </si>
  <si>
    <t>5.1.2.</t>
  </si>
  <si>
    <t>5.1.1.</t>
  </si>
  <si>
    <t>5.1. Вывод из эксплуатации, консервация и демонтаж тепловых сетей</t>
  </si>
  <si>
    <t>Группа 5. Вывод из эксплуатации, консервация и демонтаж объектов системы централизованного теплоснабжения:</t>
  </si>
  <si>
    <t>Всего по группе 4.</t>
  </si>
  <si>
    <t>4.1.2.</t>
  </si>
  <si>
    <t>4.1.1.</t>
  </si>
  <si>
    <t>Группа 4.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работы систем централизованного теплоснабжения:</t>
  </si>
  <si>
    <t>Всего по группе 3.</t>
  </si>
  <si>
    <t>шт</t>
  </si>
  <si>
    <t>количество узлов учета</t>
  </si>
  <si>
    <t>г.Березники</t>
  </si>
  <si>
    <t>Концессионное соглашение, Поддержание надежности теплоснабжения</t>
  </si>
  <si>
    <t>Оснащение узлами учета тепловой энергии потребителей  МКД (500 ед)</t>
  </si>
  <si>
    <t>3.2.14</t>
  </si>
  <si>
    <t xml:space="preserve">количество </t>
  </si>
  <si>
    <t xml:space="preserve">г. Березники </t>
  </si>
  <si>
    <t>Установка узлов технологического учета тепловой энергии на ЦТП</t>
  </si>
  <si>
    <t>3.2.13</t>
  </si>
  <si>
    <t>Установка узлов учета учета электрической энергии ЦТП</t>
  </si>
  <si>
    <t>3.2.12</t>
  </si>
  <si>
    <t>-</t>
  </si>
  <si>
    <t>Реконструкция ЦТП с переводом на независимую схему.</t>
  </si>
  <si>
    <t>3.2.11</t>
  </si>
  <si>
    <t>г.Березники, левобережный район</t>
  </si>
  <si>
    <t>Реконструкция  ЦТП на независимой схеме подключения (автоматизация, замена оборудования) - 5 ед. ЦТП 9,10,17, 24, 26</t>
  </si>
  <si>
    <t>3.2.10</t>
  </si>
  <si>
    <t xml:space="preserve">Реконструкция  ЦТП с переводом на независимую схему (автоматизация, замена оборудования)- 20ед. ЦТП 2,8,11,12,13,14,18,20,23,27,28, 1,4,5,6,7,21,22,25 </t>
  </si>
  <si>
    <t>3.2.9</t>
  </si>
  <si>
    <t>г.Березники, Котельная правобережного жилого района,  западнее микрорайона "Усольский"</t>
  </si>
  <si>
    <t>Установка узлов учета газа на малых котельных (правобережная котельная м/р Усольский )</t>
  </si>
  <si>
    <t>3.2.8</t>
  </si>
  <si>
    <t>г.Березники, Котельная Городская больница №2</t>
  </si>
  <si>
    <t>Установка узлов учета газа на малых котельных ("Городская больница № 2ул. Ломоносова, 102)</t>
  </si>
  <si>
    <t>3.2.7</t>
  </si>
  <si>
    <t xml:space="preserve">Установка оборудования на малых котельных </t>
  </si>
  <si>
    <t>3.2.6</t>
  </si>
  <si>
    <t>Установка оборудования на малых котельных</t>
  </si>
  <si>
    <t>3.2.5</t>
  </si>
  <si>
    <t>Реконструкция резервного топливного хозяйства Правобережной котельной</t>
  </si>
  <si>
    <t>3.2.4</t>
  </si>
  <si>
    <t>Реконструкция газоотводящих трактов Правобережной котельной</t>
  </si>
  <si>
    <t>3.2.3</t>
  </si>
  <si>
    <t>кгут/Гкал</t>
  </si>
  <si>
    <t>удельный  расход условного топлива</t>
  </si>
  <si>
    <t>Модернизация автоматики процесса горения котлов Правобережной котельной</t>
  </si>
  <si>
    <t>3.2.2</t>
  </si>
  <si>
    <t>кВтч</t>
  </si>
  <si>
    <t>мощность</t>
  </si>
  <si>
    <t>Модернизация регулирования работы тягодутьевых механизмов котлов Правобережной котельной" (Установка ЧРП на дымососы и вентиляторы котлов Правобережной котельной)</t>
  </si>
  <si>
    <t>3.2.1</t>
  </si>
  <si>
    <t>3.2. Реконструкция или модернизация существующих объектов системы централизованного теплоснабжения за исключением тепловых сетей</t>
  </si>
  <si>
    <t>мм/п.м.</t>
  </si>
  <si>
    <t>диаметр/протяженность в однотруб. исчисл.</t>
  </si>
  <si>
    <t xml:space="preserve">Реконструкция тепловых сетей, сетей ГВС  </t>
  </si>
  <si>
    <t>3.1.25</t>
  </si>
  <si>
    <t>Реконструкция сетей с выносом  тепловых сетей, расположенных в районеулиц Котовского, Шевченко, Огарева, Геологов, Горняков</t>
  </si>
  <si>
    <t>3.1.24</t>
  </si>
  <si>
    <t>Реконструкция участка тепловой сети от ТК между жилыми домами №1,2 по ул. Герцена до ТК у торгового комплекса «Дирижабль» по ул. Ленвинская, 6 (Тепловая сеть от ТК «К»-6п)</t>
  </si>
  <si>
    <t>3.1.23</t>
  </si>
  <si>
    <t>Реконструкция участка тепловой сети от ТК у жилого дома №12 по ул. Л. Толстого до ТК у жилого дома № 1 по ул. Октябрьская (Тепловая сеть от ТК «С-3»-8п)</t>
  </si>
  <si>
    <t>3.1.22</t>
  </si>
  <si>
    <t>150/500; 100/380; 80/550</t>
  </si>
  <si>
    <t>Реконструкция т/сети  от ТК-"Л-2"-7 до элеваторных узлов в ж/домах ул.Ломоносова,117,119,121,123,129,131,131а</t>
  </si>
  <si>
    <t>3.1.21</t>
  </si>
  <si>
    <t>200/70; 
150/862; 
100/38; 
80/30</t>
  </si>
  <si>
    <t>Реконструкция т/сети  от ТК-"О"-7 (левая) до э/узлов ж/домов ул.Челюскинцев,75,77,79,81,83,85,89</t>
  </si>
  <si>
    <t>3.1.20</t>
  </si>
  <si>
    <t>100/17352</t>
  </si>
  <si>
    <t xml:space="preserve">Техническое перевооружение тепловой изоляции участков тепловых сетей </t>
  </si>
  <si>
    <t>3.1.19</t>
  </si>
  <si>
    <t>200/820; 150/1210; 125/140; 100/445; 80/540; 70/180; 50/590</t>
  </si>
  <si>
    <t>Техническое перевооружение т/сети  от ТК-"К" -8 (левая)до элеваторных узлов ул.П.Коммуны,3,5,8,10,12,16; ул.Черняховского,45,47,49,51,53,55; ул.Суворова,56,60,62 (д/с№46)</t>
  </si>
  <si>
    <t>3.1.18</t>
  </si>
  <si>
    <t>80/200</t>
  </si>
  <si>
    <t>Техническое перевооружение т/сети  от ТК- "Л-Ш"-15 (левая)-1 до элеваторного узла в ул.Ломоносова,149</t>
  </si>
  <si>
    <t>3.1.17</t>
  </si>
  <si>
    <t>250/626; 200/300; 80/300</t>
  </si>
  <si>
    <t>Техническое перевооружение т/сети  от ТК-"П-2" 9 (правая)  до элеваторных узлов ж/домов ул. П.Коммуны,46,54,56 (д/с №77) и ЦТП-15</t>
  </si>
  <si>
    <t>3.1.16</t>
  </si>
  <si>
    <t>100/134; 
80/144; 
50/50</t>
  </si>
  <si>
    <t>Техническое перевооружение т/сети  от ТК-"Сп-1"-2 до пл.Советская,1</t>
  </si>
  <si>
    <t>3.1.15</t>
  </si>
  <si>
    <t>200/657</t>
  </si>
  <si>
    <t>Техническое перевооружение т/сети от ТК-"К"-8 (правая) по ул.Крупская до секционных задвижек до ул. Льва Толстого, 100</t>
  </si>
  <si>
    <t>3.1.14</t>
  </si>
  <si>
    <t>125/36,1</t>
  </si>
  <si>
    <t>Реконструкция участка тепловой сети от ТК «Ю-1»-19п до ТК между жилыми домами № 28, 32 по ул. Юбилейная (Тепловая сеть от ТК «Ю-1»-19п)</t>
  </si>
  <si>
    <t>3.1.13</t>
  </si>
  <si>
    <t>200/133</t>
  </si>
  <si>
    <t>Реконструкция участка тепловой сети от ТК с теплосчетчиками до ТК у жилого дома №24 по ул. П. Коммуны (Тепловая сеть от ТК «Л-Ш»-14а)</t>
  </si>
  <si>
    <t>3.1.12</t>
  </si>
  <si>
    <t>100/36</t>
  </si>
  <si>
    <t>Реконструкция участка тепловой сети между жилыми домами №17, 19 по ул. Свердлова (Тепловая сеть от ТК «М-4»-24)</t>
  </si>
  <si>
    <t>3.1.11</t>
  </si>
  <si>
    <t>250/151</t>
  </si>
  <si>
    <t>мм/м</t>
  </si>
  <si>
    <t>Реконструкция сети от Правобережной котельной до м-на ""Усольский-1"" г.Березники, в районе ул. Ивана Дощеникова, 4,10,12,14,16,20, 22, ул. Строгановская, 9,11,13,15,19 (уч. т/с от К-4 у ЦТП-21 до УП-1)</t>
  </si>
  <si>
    <t>3.1.10</t>
  </si>
  <si>
    <t>130/70</t>
  </si>
  <si>
    <t>100/70</t>
  </si>
  <si>
    <t>t°</t>
  </si>
  <si>
    <t>Температурный график</t>
  </si>
  <si>
    <t xml:space="preserve"> Мероприятия по переходу на температурный график 130/70, теплосетевой комплекс мкр. Усольский</t>
  </si>
  <si>
    <t>3.1.9</t>
  </si>
  <si>
    <t>150/416; 100/310; 80/290; 70/280; 50/1136</t>
  </si>
  <si>
    <t>150/416; 
100/310; 
80/290; 
70/280; 
50/1136</t>
  </si>
  <si>
    <t xml:space="preserve"> Техническое перевооружение участков тепловой сети от ТК "М-4"-14</t>
  </si>
  <si>
    <t>3.1.8</t>
  </si>
  <si>
    <t>250/360</t>
  </si>
  <si>
    <t>Реконструкция т/сети  от ТК-"Ж-2" -1а до ТК у школы №3</t>
  </si>
  <si>
    <t>3.1.7</t>
  </si>
  <si>
    <t>200/182</t>
  </si>
  <si>
    <t>Реконструкция т/сети от ТК- "Ж-2" -1а до жилого дома ул.Мира,54</t>
  </si>
  <si>
    <t>3.1.6</t>
  </si>
  <si>
    <t>250/210; 200/536</t>
  </si>
  <si>
    <t>Реконструкция т/сети  от ТК-"М-2" 327 до ЦТП-17,26</t>
  </si>
  <si>
    <t>3.1.5</t>
  </si>
  <si>
    <t>300/282; 200/250</t>
  </si>
  <si>
    <t>Реконструкция т/сети  от ТК-"М-2" 323 до ЦТП-23,10</t>
  </si>
  <si>
    <t>3.1.4</t>
  </si>
  <si>
    <t>300/280</t>
  </si>
  <si>
    <t>Реконструкция т/сети  от ТК- "Д"-6 до ТК у здания ул.Березниковская,82</t>
  </si>
  <si>
    <t>3.1.3</t>
  </si>
  <si>
    <t>200/80</t>
  </si>
  <si>
    <t>Реконструкция т/сети  от ТК -"С-4"-5  м-на "З" до ТК у жилого дома №15 по ул. 30 лет Победы</t>
  </si>
  <si>
    <t>3.1.2</t>
  </si>
  <si>
    <t>Реконструкция т/сети от ТК-"К"-8 (левая) по ул.Крупская до секционных задвижек в жилом доме №16 по ул. П.Коммуны</t>
  </si>
  <si>
    <t>3.1.1</t>
  </si>
  <si>
    <t>3.1. Реконструкция или модернизация существующих тепловых сетей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</si>
  <si>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источников:</t>
  </si>
  <si>
    <t>Всего по группе 2.</t>
  </si>
  <si>
    <t>Строительство трубопроводов циркуляции ГВС на 30 домов</t>
  </si>
  <si>
    <t>2.1.3</t>
  </si>
  <si>
    <t>Реконструкция линейного объекта по ул.Тельмана,16, вынос элеваторногоузла из подвального помещения в БТП.</t>
  </si>
  <si>
    <t>2.1.2</t>
  </si>
  <si>
    <t>количество тепловых пунктов</t>
  </si>
  <si>
    <t>Концессионное соглашение, Обеспечение надежного теплоснабжения потребителям, подключенных от ветхих выносных групповых элеваторных узлов</t>
  </si>
  <si>
    <t>Строительство автоматизированных  блочных тепловых пунктов, взамен бесхозяных групповых узлов) -44 ед</t>
  </si>
  <si>
    <t>2.1.1</t>
  </si>
  <si>
    <t>Группа 2. Строительство новых объектов системы централизованного теплоснабжения, не связанных с подключением новых потребителей, в том числе строительство новых тепловых сетей:</t>
  </si>
  <si>
    <t>Всего по группе 1.</t>
  </si>
  <si>
    <t>1.4.2.</t>
  </si>
  <si>
    <t>1.4.1.</t>
  </si>
  <si>
    <t>1.4. Увеличение мощности и производительности существующих объектов централизованного теплоснабжения, за исключением тепловых сетей в целях подключения потребителей</t>
  </si>
  <si>
    <t>1.3.2.</t>
  </si>
  <si>
    <t xml:space="preserve">г.Березники </t>
  </si>
  <si>
    <t xml:space="preserve">Реконструкция тепловой сети по тех.присоеденению </t>
  </si>
  <si>
    <t>Реконструкция тепловой сети от ТК ""Л-2""-5 г. Березники, в районе ул. Ломоносова (уч-к Л2 от К-Л2-5 до К-1 Ломоносова 119а жд 1-2)</t>
  </si>
  <si>
    <t>1.3.1</t>
  </si>
  <si>
    <t>1.3. Увеличение пропускной способности существующих тепловых сетей в целях подключения потребителей</t>
  </si>
  <si>
    <t>1.2.2.</t>
  </si>
  <si>
    <t>1.2.1.</t>
  </si>
  <si>
    <t>1.2.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</si>
  <si>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1.1.2.</t>
  </si>
  <si>
    <t>1.1.1.</t>
  </si>
  <si>
    <t>1.1. Строительство новых тепловых сетей в целях подключения потребителей</t>
  </si>
  <si>
    <t>Группа 1. Строительство, реконструкция или модернизация объектов в целях подключения потребителей:</t>
  </si>
  <si>
    <t>2036 г.</t>
  </si>
  <si>
    <t>2035 г.</t>
  </si>
  <si>
    <t>2034 г.</t>
  </si>
  <si>
    <t>2033 г.</t>
  </si>
  <si>
    <t>2032 г.</t>
  </si>
  <si>
    <t>2031 г.</t>
  </si>
  <si>
    <t>2030 г.</t>
  </si>
  <si>
    <t>2029 г.</t>
  </si>
  <si>
    <t>2028 г.</t>
  </si>
  <si>
    <t>2027 г.</t>
  </si>
  <si>
    <t>2026 г.</t>
  </si>
  <si>
    <t>2025 г.</t>
  </si>
  <si>
    <t>2024 г.</t>
  </si>
  <si>
    <t>2023 г.</t>
  </si>
  <si>
    <t>2022 г.</t>
  </si>
  <si>
    <t>2021 г.</t>
  </si>
  <si>
    <t>2020 г.</t>
  </si>
  <si>
    <t>2019 г.</t>
  </si>
  <si>
    <t>после реализации мероприятия</t>
  </si>
  <si>
    <t>до реализации мероприятия</t>
  </si>
  <si>
    <t>в т.ч. по годам</t>
  </si>
  <si>
    <t>Профинансировано к 2019 г.</t>
  </si>
  <si>
    <t>Всего</t>
  </si>
  <si>
    <t>Значение показателя</t>
  </si>
  <si>
    <t>Ед.изм.</t>
  </si>
  <si>
    <t>Наименование показателя (мощность, протяженность, диаметр, и т.п.)</t>
  </si>
  <si>
    <t>Расходы на реализацию мероприятий в прогнозных ценах, тыс. руб. (без НДС)</t>
  </si>
  <si>
    <t>Год окончания реализации мероприятия</t>
  </si>
  <si>
    <t>Год начала реализации мероприятия</t>
  </si>
  <si>
    <t>Основные технический характеристики</t>
  </si>
  <si>
    <t>Описание и место расположения объекта</t>
  </si>
  <si>
    <t>Обоснование необходимости (цель реализации)</t>
  </si>
  <si>
    <t>Наименование мероприятий</t>
  </si>
  <si>
    <t>№ п/п</t>
  </si>
  <si>
    <t>Мероприятия по созданию и реконструкции, в том числе по осуществлению переустройства, механизации и автоматизации производства, модернизации и замене морально устаревшего и физически изношенного оборудования новым, более производительным оборудованием объекта Концессионного соглашения</t>
  </si>
  <si>
    <t>\</t>
  </si>
  <si>
    <r>
      <t xml:space="preserve">УТВЕРЖДЕНЫ
постановлением
администрации города
от </t>
    </r>
    <r>
      <rPr>
        <u/>
        <sz val="36"/>
        <rFont val="Times New Roman"/>
        <family val="1"/>
        <charset val="204"/>
      </rPr>
      <t>20.12.2018 № 3113</t>
    </r>
  </si>
  <si>
    <t>от 26.06.2023 № 01-02-956</t>
  </si>
  <si>
    <t>к постановлению администрации города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</si>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</sst>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28"/>
      <color rgb="FF000000"/>
      <name val="Calibri"/>
      <family val="2"/>
      <charset val="204"/>
    </font>
    <font>
      <b/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sz val="36"/>
      <name val="Times New Roman"/>
      <family val="1"/>
      <charset val="204"/>
    </font>
    <font>
      <u/>
      <sz val="36"/>
      <name val="Times New Roman"/>
      <family val="1"/>
      <charset val="204"/>
    </font>
    <font>
      <sz val="36"/>
      <color rgb="FF000000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3" fontId="2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 shrinkToFi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9" fillId="0" borderId="0" xfId="2" applyFont="1" applyFill="1" applyAlignment="1">
      <alignment vertical="center"/>
    </xf>
    <xf numFmtId="0" fontId="9" fillId="0" borderId="9" xfId="2" applyFont="1" applyFill="1" applyBorder="1" applyAlignment="1">
      <alignment vertical="center"/>
    </xf>
    <xf numFmtId="0" fontId="9" fillId="0" borderId="9" xfId="2" applyFont="1" applyFill="1" applyBorder="1" applyAlignment="1">
      <alignment horizontal="center" vertical="center" wrapText="1"/>
    </xf>
    <xf numFmtId="49" fontId="9" fillId="0" borderId="9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0" fillId="0" borderId="0" xfId="0" applyAlignment="1"/>
    <xf numFmtId="0" fontId="15" fillId="0" borderId="0" xfId="0" applyFont="1" applyAlignment="1"/>
    <xf numFmtId="0" fontId="14" fillId="0" borderId="0" xfId="0" applyFont="1" applyFill="1" applyAlignment="1">
      <alignment horizontal="left" vertical="top" wrapText="1"/>
    </xf>
    <xf numFmtId="0" fontId="9" fillId="0" borderId="0" xfId="0" applyFont="1" applyFill="1" applyBorder="1"/>
    <xf numFmtId="0" fontId="9" fillId="0" borderId="0" xfId="0" applyFont="1" applyFill="1" applyAlignment="1">
      <alignment vertical="distributed" wrapText="1"/>
    </xf>
    <xf numFmtId="0" fontId="1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vertical="distributed" wrapText="1"/>
    </xf>
  </cellXfs>
  <cellStyles count="9">
    <cellStyle name="Обычный" xfId="0" builtinId="0"/>
    <cellStyle name="Обычный 13" xfId="3"/>
    <cellStyle name="Обычный 2" xfId="1"/>
    <cellStyle name="Обычный 2 2" xfId="4"/>
    <cellStyle name="Обычный 2 3" xfId="5"/>
    <cellStyle name="Обычный 3" xfId="6"/>
    <cellStyle name="Обычный 4" xfId="2"/>
    <cellStyle name="Финансовый 11" xfId="7"/>
    <cellStyle name="Финансовый 2" xfId="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02"/>
  <sheetViews>
    <sheetView tabSelected="1" topLeftCell="U1" zoomScale="50" zoomScaleNormal="50" workbookViewId="0">
      <pane ySplit="10" topLeftCell="A11" activePane="bottomLeft" state="frozen"/>
      <selection pane="bottomLeft" activeCell="Y3" sqref="Y3:AK3"/>
    </sheetView>
  </sheetViews>
  <sheetFormatPr defaultRowHeight="12.75" outlineLevelRow="1" x14ac:dyDescent="0.25"/>
  <cols>
    <col min="1" max="1" width="13" style="4" customWidth="1"/>
    <col min="2" max="2" width="61.7109375" style="1" customWidth="1"/>
    <col min="3" max="3" width="54.28515625" style="3" customWidth="1"/>
    <col min="4" max="4" width="42.42578125" style="1" customWidth="1"/>
    <col min="5" max="5" width="27.85546875" style="1" customWidth="1"/>
    <col min="6" max="6" width="9.5703125" style="1" bestFit="1" customWidth="1"/>
    <col min="7" max="7" width="24.42578125" style="1" customWidth="1"/>
    <col min="8" max="8" width="22.85546875" style="1" customWidth="1"/>
    <col min="9" max="9" width="22.140625" style="2" customWidth="1"/>
    <col min="10" max="10" width="21.28515625" style="2" customWidth="1"/>
    <col min="11" max="11" width="20.7109375" style="1" customWidth="1"/>
    <col min="12" max="12" width="18.85546875" style="1" customWidth="1"/>
    <col min="13" max="13" width="19.5703125" style="1" customWidth="1"/>
    <col min="14" max="14" width="21.28515625" style="1" bestFit="1" customWidth="1"/>
    <col min="15" max="15" width="19" style="1" bestFit="1" customWidth="1"/>
    <col min="16" max="17" width="18" style="1" bestFit="1" customWidth="1"/>
    <col min="18" max="30" width="19.5703125" style="1" bestFit="1" customWidth="1"/>
    <col min="31" max="32" width="9.140625" style="1" customWidth="1"/>
    <col min="33" max="16384" width="9.140625" style="1"/>
  </cols>
  <sheetData>
    <row r="1" spans="1:37" s="103" customFormat="1" ht="72.599999999999994" customHeight="1" x14ac:dyDescent="0.6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R1" s="104"/>
      <c r="Y1" s="93" t="s">
        <v>202</v>
      </c>
      <c r="Z1" s="93"/>
      <c r="AA1" s="93"/>
      <c r="AB1" s="93"/>
      <c r="AC1" s="102"/>
      <c r="AD1" s="102"/>
      <c r="AE1" s="102"/>
      <c r="AF1" s="102"/>
      <c r="AG1" s="102"/>
    </row>
    <row r="2" spans="1:37" s="96" customFormat="1" ht="115.15" customHeight="1" x14ac:dyDescent="0.7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R2" s="100"/>
      <c r="Y2" s="93" t="s">
        <v>201</v>
      </c>
      <c r="Z2" s="93"/>
      <c r="AA2" s="93"/>
      <c r="AB2" s="93"/>
      <c r="AC2" s="98"/>
      <c r="AD2" s="97"/>
      <c r="AE2" s="97"/>
      <c r="AF2" s="102"/>
      <c r="AG2" s="102"/>
    </row>
    <row r="3" spans="1:37" s="96" customFormat="1" ht="115.15" customHeight="1" x14ac:dyDescent="0.7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R3" s="100"/>
      <c r="Y3" s="99" t="s">
        <v>200</v>
      </c>
      <c r="Z3" s="93"/>
      <c r="AA3" s="93"/>
      <c r="AB3" s="93"/>
      <c r="AC3" s="98"/>
      <c r="AD3" s="98"/>
      <c r="AE3" s="98"/>
      <c r="AF3" s="98"/>
      <c r="AG3" s="98"/>
      <c r="AH3" s="97"/>
      <c r="AI3" s="97"/>
      <c r="AJ3" s="97"/>
      <c r="AK3" s="97"/>
    </row>
    <row r="4" spans="1:37" s="90" customFormat="1" ht="237" customHeight="1" x14ac:dyDescent="0.65">
      <c r="B4" s="95"/>
      <c r="R4" s="94"/>
      <c r="Y4" s="93" t="s">
        <v>199</v>
      </c>
      <c r="Z4" s="92"/>
      <c r="AA4" s="92"/>
      <c r="AB4" s="92"/>
      <c r="AC4" s="91"/>
      <c r="AD4" s="91"/>
      <c r="AE4" s="91"/>
      <c r="AF4" s="91"/>
      <c r="AG4" s="91"/>
    </row>
    <row r="5" spans="1:37" s="82" customFormat="1" ht="69.599999999999994" customHeight="1" x14ac:dyDescent="0.25">
      <c r="A5" s="89" t="s">
        <v>198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</row>
    <row r="6" spans="1:37" s="82" customFormat="1" ht="69.599999999999994" customHeight="1" x14ac:dyDescent="0.25">
      <c r="A6" s="88" t="s">
        <v>197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7"/>
      <c r="AF6" s="87"/>
      <c r="AG6" s="87"/>
      <c r="AH6" s="87"/>
      <c r="AI6" s="87"/>
      <c r="AJ6" s="86"/>
      <c r="AK6" s="86"/>
    </row>
    <row r="7" spans="1:37" s="82" customFormat="1" ht="69.599999999999994" customHeight="1" x14ac:dyDescent="0.25">
      <c r="A7" s="85"/>
      <c r="B7" s="83"/>
      <c r="C7" s="84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37" s="68" customFormat="1" ht="15.75" x14ac:dyDescent="0.25">
      <c r="A8" s="75" t="s">
        <v>196</v>
      </c>
      <c r="B8" s="74" t="s">
        <v>195</v>
      </c>
      <c r="C8" s="70" t="s">
        <v>194</v>
      </c>
      <c r="D8" s="70" t="s">
        <v>193</v>
      </c>
      <c r="E8" s="71" t="s">
        <v>192</v>
      </c>
      <c r="F8" s="71"/>
      <c r="G8" s="71"/>
      <c r="H8" s="71"/>
      <c r="I8" s="81" t="s">
        <v>191</v>
      </c>
      <c r="J8" s="81" t="s">
        <v>190</v>
      </c>
      <c r="K8" s="70" t="s">
        <v>189</v>
      </c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</row>
    <row r="9" spans="1:37" s="68" customFormat="1" ht="18.75" customHeight="1" x14ac:dyDescent="0.25">
      <c r="A9" s="75"/>
      <c r="B9" s="74"/>
      <c r="C9" s="70"/>
      <c r="D9" s="70"/>
      <c r="E9" s="70" t="s">
        <v>188</v>
      </c>
      <c r="F9" s="70" t="s">
        <v>187</v>
      </c>
      <c r="G9" s="70" t="s">
        <v>186</v>
      </c>
      <c r="H9" s="70"/>
      <c r="I9" s="80"/>
      <c r="J9" s="80"/>
      <c r="K9" s="71" t="s">
        <v>185</v>
      </c>
      <c r="L9" s="70" t="s">
        <v>184</v>
      </c>
      <c r="M9" s="79" t="s">
        <v>183</v>
      </c>
      <c r="N9" s="78"/>
      <c r="O9" s="78"/>
      <c r="P9" s="78"/>
      <c r="Q9" s="77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</row>
    <row r="10" spans="1:37" s="68" customFormat="1" ht="65.25" customHeight="1" x14ac:dyDescent="0.25">
      <c r="A10" s="75"/>
      <c r="B10" s="74"/>
      <c r="C10" s="70"/>
      <c r="D10" s="70"/>
      <c r="E10" s="70"/>
      <c r="F10" s="70"/>
      <c r="G10" s="73" t="s">
        <v>182</v>
      </c>
      <c r="H10" s="73" t="s">
        <v>181</v>
      </c>
      <c r="I10" s="72"/>
      <c r="J10" s="72"/>
      <c r="K10" s="71"/>
      <c r="L10" s="70"/>
      <c r="M10" s="69" t="s">
        <v>180</v>
      </c>
      <c r="N10" s="69" t="s">
        <v>179</v>
      </c>
      <c r="O10" s="69" t="s">
        <v>178</v>
      </c>
      <c r="P10" s="69" t="s">
        <v>177</v>
      </c>
      <c r="Q10" s="69" t="s">
        <v>176</v>
      </c>
      <c r="R10" s="69" t="s">
        <v>175</v>
      </c>
      <c r="S10" s="69" t="s">
        <v>174</v>
      </c>
      <c r="T10" s="69" t="s">
        <v>173</v>
      </c>
      <c r="U10" s="69" t="s">
        <v>172</v>
      </c>
      <c r="V10" s="69" t="s">
        <v>171</v>
      </c>
      <c r="W10" s="69" t="s">
        <v>170</v>
      </c>
      <c r="X10" s="69" t="s">
        <v>169</v>
      </c>
      <c r="Y10" s="69" t="s">
        <v>168</v>
      </c>
      <c r="Z10" s="69" t="s">
        <v>167</v>
      </c>
      <c r="AA10" s="69" t="s">
        <v>166</v>
      </c>
      <c r="AB10" s="69" t="s">
        <v>165</v>
      </c>
      <c r="AC10" s="69" t="s">
        <v>164</v>
      </c>
      <c r="AD10" s="69" t="s">
        <v>163</v>
      </c>
    </row>
    <row r="11" spans="1:37" s="67" customFormat="1" ht="15.75" customHeight="1" x14ac:dyDescent="0.25">
      <c r="A11" s="47">
        <v>1</v>
      </c>
      <c r="B11" s="42">
        <f>A11+1</f>
        <v>2</v>
      </c>
      <c r="C11" s="45">
        <f>B11+1</f>
        <v>3</v>
      </c>
      <c r="D11" s="42">
        <f>C11+1</f>
        <v>4</v>
      </c>
      <c r="E11" s="42">
        <f>D11+1</f>
        <v>5</v>
      </c>
      <c r="F11" s="42">
        <f>E11+1</f>
        <v>6</v>
      </c>
      <c r="G11" s="42">
        <f>F11+1</f>
        <v>7</v>
      </c>
      <c r="H11" s="42">
        <f>G11+1</f>
        <v>8</v>
      </c>
      <c r="I11" s="42">
        <f>H11+1</f>
        <v>9</v>
      </c>
      <c r="J11" s="42">
        <f>I11+1</f>
        <v>10</v>
      </c>
      <c r="K11" s="42">
        <f>J11+1</f>
        <v>11</v>
      </c>
      <c r="L11" s="42">
        <f>K11+1</f>
        <v>12</v>
      </c>
      <c r="M11" s="42">
        <f>L11+1</f>
        <v>13</v>
      </c>
      <c r="N11" s="42">
        <f>M11+1</f>
        <v>14</v>
      </c>
      <c r="O11" s="42">
        <f>N11+1</f>
        <v>15</v>
      </c>
      <c r="P11" s="42">
        <f>O11+1</f>
        <v>16</v>
      </c>
      <c r="Q11" s="42">
        <f>P11+1</f>
        <v>17</v>
      </c>
      <c r="R11" s="42">
        <f>Q11+1</f>
        <v>18</v>
      </c>
      <c r="S11" s="42">
        <f>R11+1</f>
        <v>19</v>
      </c>
      <c r="T11" s="42">
        <f>S11+1</f>
        <v>20</v>
      </c>
      <c r="U11" s="42">
        <f>T11+1</f>
        <v>21</v>
      </c>
      <c r="V11" s="42">
        <f>U11+1</f>
        <v>22</v>
      </c>
      <c r="W11" s="42">
        <f>V11+1</f>
        <v>23</v>
      </c>
      <c r="X11" s="42">
        <f>W11+1</f>
        <v>24</v>
      </c>
      <c r="Y11" s="42">
        <f>X11+1</f>
        <v>25</v>
      </c>
      <c r="Z11" s="42">
        <f>Y11+1</f>
        <v>26</v>
      </c>
      <c r="AA11" s="42">
        <f>Z11+1</f>
        <v>27</v>
      </c>
      <c r="AB11" s="42">
        <f>AA11+1</f>
        <v>28</v>
      </c>
      <c r="AC11" s="42">
        <f>AB11+1</f>
        <v>29</v>
      </c>
      <c r="AD11" s="42">
        <f>AC11+1</f>
        <v>30</v>
      </c>
    </row>
    <row r="12" spans="1:37" ht="27" customHeight="1" x14ac:dyDescent="0.25">
      <c r="A12" s="34" t="s">
        <v>162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7" ht="15.75" outlineLevel="1" x14ac:dyDescent="0.25">
      <c r="A13" s="36" t="s">
        <v>161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7" ht="15.75" outlineLevel="1" x14ac:dyDescent="0.25">
      <c r="A14" s="39" t="s">
        <v>160</v>
      </c>
      <c r="B14" s="66"/>
      <c r="C14" s="38"/>
      <c r="D14" s="38"/>
      <c r="E14" s="38"/>
      <c r="F14" s="35"/>
      <c r="G14" s="35"/>
      <c r="H14" s="35"/>
      <c r="I14" s="35"/>
      <c r="J14" s="3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1:37" ht="15.75" outlineLevel="1" x14ac:dyDescent="0.25">
      <c r="A15" s="39" t="s">
        <v>159</v>
      </c>
      <c r="B15" s="66"/>
      <c r="C15" s="38"/>
      <c r="D15" s="38"/>
      <c r="E15" s="38"/>
      <c r="F15" s="35"/>
      <c r="G15" s="35"/>
      <c r="H15" s="35"/>
      <c r="I15" s="35"/>
      <c r="J15" s="3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1:37" ht="15.75" outlineLevel="1" x14ac:dyDescent="0.25">
      <c r="A16" s="39"/>
      <c r="B16" s="66"/>
      <c r="C16" s="38"/>
      <c r="D16" s="38"/>
      <c r="E16" s="38"/>
      <c r="F16" s="35"/>
      <c r="G16" s="35"/>
      <c r="H16" s="38"/>
      <c r="I16" s="35"/>
      <c r="J16" s="3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1:30" ht="15.75" outlineLevel="1" x14ac:dyDescent="0.25">
      <c r="A17" s="63" t="s">
        <v>158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</row>
    <row r="18" spans="1:30" ht="15.75" outlineLevel="1" x14ac:dyDescent="0.25">
      <c r="A18" s="39" t="s">
        <v>157</v>
      </c>
      <c r="B18" s="37"/>
      <c r="C18" s="38"/>
      <c r="D18" s="37"/>
      <c r="E18" s="37"/>
      <c r="F18" s="37"/>
      <c r="G18" s="37"/>
      <c r="H18" s="37"/>
      <c r="I18" s="35"/>
      <c r="J18" s="35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ht="15.75" outlineLevel="1" x14ac:dyDescent="0.25">
      <c r="A19" s="39" t="s">
        <v>156</v>
      </c>
      <c r="B19" s="37"/>
      <c r="C19" s="38"/>
      <c r="D19" s="37"/>
      <c r="E19" s="37"/>
      <c r="F19" s="37"/>
      <c r="G19" s="37"/>
      <c r="H19" s="37"/>
      <c r="I19" s="35"/>
      <c r="J19" s="35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ht="15.75" outlineLevel="1" x14ac:dyDescent="0.25">
      <c r="A20" s="39"/>
      <c r="B20" s="37"/>
      <c r="C20" s="38"/>
      <c r="D20" s="37"/>
      <c r="E20" s="37"/>
      <c r="F20" s="37"/>
      <c r="G20" s="37"/>
      <c r="H20" s="37"/>
      <c r="I20" s="35"/>
      <c r="J20" s="35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ht="15.75" outlineLevel="1" x14ac:dyDescent="0.25">
      <c r="A21" s="36" t="s">
        <v>155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ht="47.25" outlineLevel="1" x14ac:dyDescent="0.25">
      <c r="A22" s="39" t="s">
        <v>154</v>
      </c>
      <c r="B22" s="50" t="s">
        <v>153</v>
      </c>
      <c r="C22" s="38" t="s">
        <v>152</v>
      </c>
      <c r="D22" s="35" t="s">
        <v>151</v>
      </c>
      <c r="E22" s="38" t="s">
        <v>58</v>
      </c>
      <c r="F22" s="35" t="s">
        <v>101</v>
      </c>
      <c r="G22" s="35" t="s">
        <v>26</v>
      </c>
      <c r="H22" s="35" t="s">
        <v>26</v>
      </c>
      <c r="I22" s="35">
        <v>2020</v>
      </c>
      <c r="J22" s="35">
        <v>2020</v>
      </c>
      <c r="K22" s="48">
        <f>SUM(M22:AD22)</f>
        <v>1684.39654</v>
      </c>
      <c r="L22" s="35">
        <v>0</v>
      </c>
      <c r="M22" s="35">
        <v>0</v>
      </c>
      <c r="N22" s="48">
        <v>1684.39654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</row>
    <row r="23" spans="1:30" ht="15.75" outlineLevel="1" x14ac:dyDescent="0.25">
      <c r="A23" s="39" t="s">
        <v>150</v>
      </c>
      <c r="B23" s="37"/>
      <c r="C23" s="38"/>
      <c r="D23" s="37"/>
      <c r="E23" s="37"/>
      <c r="F23" s="37"/>
      <c r="G23" s="37"/>
      <c r="H23" s="37"/>
      <c r="I23" s="35"/>
      <c r="J23" s="35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ht="15.75" outlineLevel="1" x14ac:dyDescent="0.25">
      <c r="A24" s="39"/>
      <c r="B24" s="37"/>
      <c r="C24" s="38"/>
      <c r="D24" s="37"/>
      <c r="E24" s="37"/>
      <c r="F24" s="37"/>
      <c r="G24" s="37"/>
      <c r="H24" s="37"/>
      <c r="I24" s="35"/>
      <c r="J24" s="35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ht="15.75" outlineLevel="1" x14ac:dyDescent="0.25">
      <c r="A25" s="64" t="s">
        <v>149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</row>
    <row r="26" spans="1:30" ht="15.75" outlineLevel="1" x14ac:dyDescent="0.25">
      <c r="A26" s="39" t="s">
        <v>148</v>
      </c>
      <c r="B26" s="37"/>
      <c r="C26" s="38"/>
      <c r="D26" s="37"/>
      <c r="E26" s="37"/>
      <c r="F26" s="37"/>
      <c r="G26" s="37"/>
      <c r="H26" s="37"/>
      <c r="I26" s="35"/>
      <c r="J26" s="35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ht="15.75" outlineLevel="1" x14ac:dyDescent="0.25">
      <c r="A27" s="39" t="s">
        <v>147</v>
      </c>
      <c r="B27" s="37"/>
      <c r="C27" s="38"/>
      <c r="D27" s="37"/>
      <c r="E27" s="37"/>
      <c r="F27" s="37"/>
      <c r="G27" s="37"/>
      <c r="H27" s="37"/>
      <c r="I27" s="35"/>
      <c r="J27" s="35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ht="15.75" outlineLevel="1" x14ac:dyDescent="0.25">
      <c r="A28" s="39"/>
      <c r="B28" s="37"/>
      <c r="C28" s="38"/>
      <c r="D28" s="37"/>
      <c r="E28" s="37"/>
      <c r="F28" s="37"/>
      <c r="G28" s="37"/>
      <c r="H28" s="37"/>
      <c r="I28" s="35"/>
      <c r="J28" s="35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27" customFormat="1" ht="15.75" x14ac:dyDescent="0.25">
      <c r="A29" s="34" t="s">
        <v>146</v>
      </c>
      <c r="B29" s="34"/>
      <c r="C29" s="34"/>
      <c r="D29" s="34"/>
      <c r="E29" s="34"/>
      <c r="F29" s="34"/>
      <c r="G29" s="34"/>
      <c r="H29" s="34"/>
      <c r="I29" s="34"/>
      <c r="J29" s="34"/>
      <c r="K29" s="33">
        <f>SUM(K14:K16)+SUM(K18:K20)+SUM(K22:K24)+SUM(K26:K28)</f>
        <v>1684.39654</v>
      </c>
      <c r="L29" s="33">
        <f>SUM(L14:L16)+SUM(L18:L20)+SUM(L22:L24)+SUM(L26:L28)</f>
        <v>0</v>
      </c>
      <c r="M29" s="33">
        <f>SUM(M14:M16)+SUM(M18:M20)+SUM(M22:M24)+SUM(M26:M28)</f>
        <v>0</v>
      </c>
      <c r="N29" s="33">
        <f>SUM(N14:N16)+SUM(N18:N20)+SUM(N22:N24)+SUM(N26:N28)</f>
        <v>1684.39654</v>
      </c>
      <c r="O29" s="33">
        <f>SUM(O14:O16)+SUM(O18:O20)+SUM(O22:O24)+SUM(O26:O28)</f>
        <v>0</v>
      </c>
      <c r="P29" s="33">
        <f>SUM(P14:P16)+SUM(P18:P20)+SUM(P22:P24)+SUM(P26:P28)</f>
        <v>0</v>
      </c>
      <c r="Q29" s="33">
        <f>SUM(Q14:Q16)+SUM(Q18:Q20)+SUM(Q22:Q24)+SUM(Q26:Q28)</f>
        <v>0</v>
      </c>
      <c r="R29" s="33">
        <f>SUM(R14:R16)+SUM(R18:R20)+SUM(R22:R24)+SUM(R26:R28)</f>
        <v>0</v>
      </c>
      <c r="S29" s="33">
        <f>SUM(S14:S16)+SUM(S18:S20)+SUM(S22:S24)+SUM(S26:S28)</f>
        <v>0</v>
      </c>
      <c r="T29" s="33">
        <f>SUM(T14:T16)+SUM(T18:T20)+SUM(T22:T24)+SUM(T26:T28)</f>
        <v>0</v>
      </c>
      <c r="U29" s="33">
        <f>SUM(U14:U16)+SUM(U18:U20)+SUM(U22:U24)+SUM(U26:U28)</f>
        <v>0</v>
      </c>
      <c r="V29" s="33">
        <f>SUM(V14:V16)+SUM(V18:V20)+SUM(V22:V24)+SUM(V26:V28)</f>
        <v>0</v>
      </c>
      <c r="W29" s="33">
        <f>SUM(W14:W16)+SUM(W18:W20)+SUM(W22:W24)+SUM(W26:W28)</f>
        <v>0</v>
      </c>
      <c r="X29" s="33">
        <f>SUM(X14:X16)+SUM(X18:X20)+SUM(X22:X24)+SUM(X26:X28)</f>
        <v>0</v>
      </c>
      <c r="Y29" s="33">
        <f>SUM(Y14:Y16)+SUM(Y18:Y20)+SUM(Y22:Y24)+SUM(Y26:Y28)</f>
        <v>0</v>
      </c>
      <c r="Z29" s="33">
        <f>SUM(Z14:Z16)+SUM(Z18:Z20)+SUM(Z22:Z24)+SUM(Z26:Z28)</f>
        <v>0</v>
      </c>
      <c r="AA29" s="33">
        <f>SUM(AA14:AA16)+SUM(AA18:AA20)+SUM(AA22:AA24)+SUM(AA26:AA28)</f>
        <v>0</v>
      </c>
      <c r="AB29" s="33">
        <f>SUM(AB14:AB16)+SUM(AB18:AB20)+SUM(AB22:AB24)+SUM(AB26:AB28)</f>
        <v>0</v>
      </c>
      <c r="AC29" s="33">
        <f>SUM(AC14:AC16)+SUM(AC18:AC20)+SUM(AC22:AC24)+SUM(AC26:AC28)</f>
        <v>0</v>
      </c>
      <c r="AD29" s="33">
        <f>SUM(AD14:AD16)+SUM(AD18:AD20)+SUM(AD22:AD24)+SUM(AD26:AD28)</f>
        <v>0</v>
      </c>
    </row>
    <row r="30" spans="1:30" ht="27" customHeight="1" x14ac:dyDescent="0.25">
      <c r="A30" s="41" t="s">
        <v>145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ht="56.25" customHeight="1" x14ac:dyDescent="0.25">
      <c r="A31" s="61" t="s">
        <v>144</v>
      </c>
      <c r="B31" s="50" t="s">
        <v>143</v>
      </c>
      <c r="C31" s="38" t="s">
        <v>142</v>
      </c>
      <c r="D31" s="38" t="s">
        <v>29</v>
      </c>
      <c r="E31" s="38" t="s">
        <v>141</v>
      </c>
      <c r="F31" s="35" t="s">
        <v>14</v>
      </c>
      <c r="G31" s="38">
        <v>0</v>
      </c>
      <c r="H31" s="38">
        <v>44</v>
      </c>
      <c r="I31" s="35">
        <v>2019</v>
      </c>
      <c r="J31" s="35">
        <v>2020</v>
      </c>
      <c r="K31" s="48">
        <f>SUM(M31:AD31)</f>
        <v>65439.166666666701</v>
      </c>
      <c r="L31" s="48">
        <v>0</v>
      </c>
      <c r="M31" s="48">
        <v>29522.5</v>
      </c>
      <c r="N31" s="48">
        <v>35916.666666666701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</row>
    <row r="32" spans="1:30" ht="56.25" customHeight="1" x14ac:dyDescent="0.25">
      <c r="A32" s="61" t="s">
        <v>140</v>
      </c>
      <c r="B32" s="50" t="s">
        <v>139</v>
      </c>
      <c r="C32" s="38" t="s">
        <v>17</v>
      </c>
      <c r="D32" s="38" t="s">
        <v>16</v>
      </c>
      <c r="E32" s="38" t="s">
        <v>26</v>
      </c>
      <c r="F32" s="35" t="s">
        <v>26</v>
      </c>
      <c r="G32" s="38" t="s">
        <v>26</v>
      </c>
      <c r="H32" s="38" t="s">
        <v>26</v>
      </c>
      <c r="I32" s="35">
        <v>2022</v>
      </c>
      <c r="J32" s="35">
        <v>2022</v>
      </c>
      <c r="K32" s="48">
        <f>SUM(M32:AD32)</f>
        <v>2500</v>
      </c>
      <c r="L32" s="48">
        <v>0</v>
      </c>
      <c r="M32" s="48">
        <v>0</v>
      </c>
      <c r="N32" s="48">
        <v>0</v>
      </c>
      <c r="O32" s="48">
        <v>0</v>
      </c>
      <c r="P32" s="48">
        <v>2500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</row>
    <row r="33" spans="1:30" ht="31.5" outlineLevel="1" x14ac:dyDescent="0.25">
      <c r="A33" s="61" t="s">
        <v>138</v>
      </c>
      <c r="B33" s="50" t="s">
        <v>137</v>
      </c>
      <c r="C33" s="38" t="s">
        <v>17</v>
      </c>
      <c r="D33" s="38" t="s">
        <v>16</v>
      </c>
      <c r="E33" s="38" t="s">
        <v>26</v>
      </c>
      <c r="F33" s="35" t="s">
        <v>57</v>
      </c>
      <c r="G33" s="61" t="s">
        <v>26</v>
      </c>
      <c r="H33" s="61" t="s">
        <v>26</v>
      </c>
      <c r="I33" s="35">
        <v>2024</v>
      </c>
      <c r="J33" s="38">
        <v>2036</v>
      </c>
      <c r="K33" s="48">
        <f>SUM(M33:AD33)</f>
        <v>111291</v>
      </c>
      <c r="L33" s="60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5282</v>
      </c>
      <c r="S33" s="48">
        <v>4490</v>
      </c>
      <c r="T33" s="48">
        <v>7106</v>
      </c>
      <c r="U33" s="48">
        <v>4308</v>
      </c>
      <c r="V33" s="48">
        <v>7893</v>
      </c>
      <c r="W33" s="48">
        <v>8864</v>
      </c>
      <c r="X33" s="48">
        <v>9931</v>
      </c>
      <c r="Y33" s="48">
        <v>11103</v>
      </c>
      <c r="Z33" s="48">
        <v>12241</v>
      </c>
      <c r="AA33" s="48">
        <v>13211</v>
      </c>
      <c r="AB33" s="48">
        <v>13236</v>
      </c>
      <c r="AC33" s="48">
        <v>3704</v>
      </c>
      <c r="AD33" s="48">
        <v>9922</v>
      </c>
    </row>
    <row r="34" spans="1:30" s="27" customFormat="1" ht="15.75" x14ac:dyDescent="0.25">
      <c r="A34" s="34" t="s">
        <v>136</v>
      </c>
      <c r="B34" s="34"/>
      <c r="C34" s="34"/>
      <c r="D34" s="34"/>
      <c r="E34" s="34"/>
      <c r="F34" s="34"/>
      <c r="G34" s="34"/>
      <c r="H34" s="34"/>
      <c r="I34" s="34"/>
      <c r="J34" s="34"/>
      <c r="K34" s="33">
        <f>SUM(M34:AD34)</f>
        <v>179230.16666666669</v>
      </c>
      <c r="L34" s="33">
        <f>L31+L32+L33</f>
        <v>0</v>
      </c>
      <c r="M34" s="33">
        <f>M31+M32+M33</f>
        <v>29522.5</v>
      </c>
      <c r="N34" s="33">
        <f>N31+N32+N33</f>
        <v>35916.666666666701</v>
      </c>
      <c r="O34" s="33">
        <f>O31+O32+O33</f>
        <v>0</v>
      </c>
      <c r="P34" s="33">
        <f>P31+P32+P33</f>
        <v>2500</v>
      </c>
      <c r="Q34" s="33">
        <f>Q31+Q32+Q33</f>
        <v>0</v>
      </c>
      <c r="R34" s="33">
        <f>R31+R32+R33</f>
        <v>5282</v>
      </c>
      <c r="S34" s="33">
        <f>S31+S32+S33</f>
        <v>4490</v>
      </c>
      <c r="T34" s="33">
        <f>T31+T32+T33</f>
        <v>7106</v>
      </c>
      <c r="U34" s="33">
        <f>U31+U32+U33</f>
        <v>4308</v>
      </c>
      <c r="V34" s="33">
        <f>V31+V32+V33</f>
        <v>7893</v>
      </c>
      <c r="W34" s="33">
        <f>W31+W32+W33</f>
        <v>8864</v>
      </c>
      <c r="X34" s="33">
        <f>X31+X32+X33</f>
        <v>9931</v>
      </c>
      <c r="Y34" s="33">
        <f>Y31+Y32+Y33</f>
        <v>11103</v>
      </c>
      <c r="Z34" s="33">
        <f>Z31+Z32+Z33</f>
        <v>12241</v>
      </c>
      <c r="AA34" s="33">
        <f>AA31+AA32+AA33</f>
        <v>13211</v>
      </c>
      <c r="AB34" s="33">
        <f>AB31+AB32+AB33</f>
        <v>13236</v>
      </c>
      <c r="AC34" s="33">
        <f>AC31+AC32+AC33</f>
        <v>3704</v>
      </c>
      <c r="AD34" s="33">
        <f>AD31+AD32+AD33</f>
        <v>9922</v>
      </c>
    </row>
    <row r="35" spans="1:30" ht="29.25" customHeight="1" x14ac:dyDescent="0.25">
      <c r="A35" s="41" t="s">
        <v>135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ht="15.75" x14ac:dyDescent="0.25">
      <c r="A36" s="63" t="s">
        <v>134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</row>
    <row r="37" spans="1:30" ht="47.25" x14ac:dyDescent="0.25">
      <c r="A37" s="39" t="s">
        <v>133</v>
      </c>
      <c r="B37" s="50" t="s">
        <v>132</v>
      </c>
      <c r="C37" s="38" t="s">
        <v>17</v>
      </c>
      <c r="D37" s="38" t="s">
        <v>29</v>
      </c>
      <c r="E37" s="38" t="s">
        <v>58</v>
      </c>
      <c r="F37" s="35" t="s">
        <v>101</v>
      </c>
      <c r="G37" s="38" t="s">
        <v>88</v>
      </c>
      <c r="H37" s="38" t="s">
        <v>88</v>
      </c>
      <c r="I37" s="38">
        <v>2022</v>
      </c>
      <c r="J37" s="38">
        <v>2024</v>
      </c>
      <c r="K37" s="48">
        <f>SUM(M37:AD37)</f>
        <v>27555</v>
      </c>
      <c r="L37" s="48">
        <v>0</v>
      </c>
      <c r="M37" s="48">
        <v>0</v>
      </c>
      <c r="N37" s="48">
        <v>0</v>
      </c>
      <c r="O37" s="48">
        <v>0</v>
      </c>
      <c r="P37" s="48">
        <v>830</v>
      </c>
      <c r="Q37" s="48">
        <v>0</v>
      </c>
      <c r="R37" s="48">
        <v>26725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</row>
    <row r="38" spans="1:30" ht="56.25" customHeight="1" x14ac:dyDescent="0.25">
      <c r="A38" s="39" t="s">
        <v>131</v>
      </c>
      <c r="B38" s="50" t="s">
        <v>130</v>
      </c>
      <c r="C38" s="38" t="s">
        <v>17</v>
      </c>
      <c r="D38" s="38" t="s">
        <v>29</v>
      </c>
      <c r="E38" s="38" t="s">
        <v>58</v>
      </c>
      <c r="F38" s="35" t="s">
        <v>101</v>
      </c>
      <c r="G38" s="38" t="s">
        <v>129</v>
      </c>
      <c r="H38" s="38" t="s">
        <v>129</v>
      </c>
      <c r="I38" s="38">
        <v>2022</v>
      </c>
      <c r="J38" s="38">
        <v>2023</v>
      </c>
      <c r="K38" s="48">
        <f>SUM(M38:AD38)</f>
        <v>4514</v>
      </c>
      <c r="L38" s="48">
        <v>0</v>
      </c>
      <c r="M38" s="48">
        <v>0</v>
      </c>
      <c r="N38" s="48">
        <v>0</v>
      </c>
      <c r="O38" s="48">
        <v>0</v>
      </c>
      <c r="P38" s="48">
        <v>78</v>
      </c>
      <c r="Q38" s="48">
        <v>4436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</row>
    <row r="39" spans="1:30" ht="56.25" customHeight="1" x14ac:dyDescent="0.25">
      <c r="A39" s="39" t="s">
        <v>128</v>
      </c>
      <c r="B39" s="50" t="s">
        <v>127</v>
      </c>
      <c r="C39" s="38" t="s">
        <v>17</v>
      </c>
      <c r="D39" s="38" t="s">
        <v>29</v>
      </c>
      <c r="E39" s="38" t="s">
        <v>58</v>
      </c>
      <c r="F39" s="35" t="s">
        <v>101</v>
      </c>
      <c r="G39" s="38" t="s">
        <v>126</v>
      </c>
      <c r="H39" s="38" t="s">
        <v>126</v>
      </c>
      <c r="I39" s="38">
        <v>2020</v>
      </c>
      <c r="J39" s="38">
        <v>2021</v>
      </c>
      <c r="K39" s="48">
        <f>SUM(M39:AD39)</f>
        <v>7598.24287</v>
      </c>
      <c r="L39" s="48">
        <v>0</v>
      </c>
      <c r="M39" s="48">
        <v>0</v>
      </c>
      <c r="N39" s="48">
        <v>501.28545000000003</v>
      </c>
      <c r="O39" s="48">
        <v>7096.9574199999997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</row>
    <row r="40" spans="1:30" ht="56.25" customHeight="1" x14ac:dyDescent="0.25">
      <c r="A40" s="39" t="s">
        <v>125</v>
      </c>
      <c r="B40" s="50" t="s">
        <v>124</v>
      </c>
      <c r="C40" s="38" t="s">
        <v>17</v>
      </c>
      <c r="D40" s="38" t="s">
        <v>29</v>
      </c>
      <c r="E40" s="38" t="s">
        <v>58</v>
      </c>
      <c r="F40" s="35" t="s">
        <v>101</v>
      </c>
      <c r="G40" s="38" t="s">
        <v>123</v>
      </c>
      <c r="H40" s="38" t="s">
        <v>123</v>
      </c>
      <c r="I40" s="38">
        <v>2020</v>
      </c>
      <c r="J40" s="38">
        <v>2022</v>
      </c>
      <c r="K40" s="48">
        <f>SUM(M40:AD40)</f>
        <v>18584.169890000001</v>
      </c>
      <c r="L40" s="48">
        <v>0</v>
      </c>
      <c r="M40" s="48">
        <v>0</v>
      </c>
      <c r="N40" s="48">
        <v>733.16989000000001</v>
      </c>
      <c r="O40" s="48">
        <v>0</v>
      </c>
      <c r="P40" s="48">
        <v>17851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</row>
    <row r="41" spans="1:30" ht="56.25" customHeight="1" x14ac:dyDescent="0.25">
      <c r="A41" s="39" t="s">
        <v>122</v>
      </c>
      <c r="B41" s="50" t="s">
        <v>121</v>
      </c>
      <c r="C41" s="38" t="s">
        <v>17</v>
      </c>
      <c r="D41" s="38" t="s">
        <v>29</v>
      </c>
      <c r="E41" s="38" t="s">
        <v>58</v>
      </c>
      <c r="F41" s="35" t="s">
        <v>101</v>
      </c>
      <c r="G41" s="38" t="s">
        <v>120</v>
      </c>
      <c r="H41" s="38" t="s">
        <v>120</v>
      </c>
      <c r="I41" s="38">
        <v>2020</v>
      </c>
      <c r="J41" s="38">
        <v>2023</v>
      </c>
      <c r="K41" s="48">
        <f>SUM(M41:AD41)</f>
        <v>23380.54466</v>
      </c>
      <c r="L41" s="48">
        <v>0</v>
      </c>
      <c r="M41" s="48">
        <v>0</v>
      </c>
      <c r="N41" s="48">
        <v>640.54466000000002</v>
      </c>
      <c r="O41" s="48">
        <v>0</v>
      </c>
      <c r="P41" s="48">
        <v>14322</v>
      </c>
      <c r="Q41" s="48">
        <v>8418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</row>
    <row r="42" spans="1:30" ht="56.25" customHeight="1" x14ac:dyDescent="0.25">
      <c r="A42" s="39" t="s">
        <v>119</v>
      </c>
      <c r="B42" s="50" t="s">
        <v>118</v>
      </c>
      <c r="C42" s="38" t="s">
        <v>17</v>
      </c>
      <c r="D42" s="38" t="s">
        <v>29</v>
      </c>
      <c r="E42" s="38" t="s">
        <v>58</v>
      </c>
      <c r="F42" s="35" t="s">
        <v>101</v>
      </c>
      <c r="G42" s="38" t="s">
        <v>117</v>
      </c>
      <c r="H42" s="38" t="s">
        <v>117</v>
      </c>
      <c r="I42" s="38">
        <v>2019</v>
      </c>
      <c r="J42" s="38">
        <v>2019</v>
      </c>
      <c r="K42" s="48">
        <f>SUM(M42:AD42)</f>
        <v>4417</v>
      </c>
      <c r="L42" s="48">
        <v>0</v>
      </c>
      <c r="M42" s="48">
        <v>4417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</row>
    <row r="43" spans="1:30" ht="56.25" customHeight="1" x14ac:dyDescent="0.25">
      <c r="A43" s="39" t="s">
        <v>116</v>
      </c>
      <c r="B43" s="50" t="s">
        <v>115</v>
      </c>
      <c r="C43" s="38" t="s">
        <v>17</v>
      </c>
      <c r="D43" s="38" t="s">
        <v>29</v>
      </c>
      <c r="E43" s="38" t="s">
        <v>58</v>
      </c>
      <c r="F43" s="35" t="s">
        <v>101</v>
      </c>
      <c r="G43" s="38" t="s">
        <v>114</v>
      </c>
      <c r="H43" s="38" t="s">
        <v>114</v>
      </c>
      <c r="I43" s="38">
        <v>2020</v>
      </c>
      <c r="J43" s="38">
        <v>2020</v>
      </c>
      <c r="K43" s="48">
        <f>SUM(M43:AD43)</f>
        <v>8005.8566799999999</v>
      </c>
      <c r="L43" s="48">
        <v>0</v>
      </c>
      <c r="M43" s="48">
        <v>0</v>
      </c>
      <c r="N43" s="48">
        <v>8005.8566799999999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</row>
    <row r="44" spans="1:30" ht="56.25" customHeight="1" x14ac:dyDescent="0.25">
      <c r="A44" s="39" t="s">
        <v>113</v>
      </c>
      <c r="B44" s="50" t="s">
        <v>112</v>
      </c>
      <c r="C44" s="38" t="s">
        <v>17</v>
      </c>
      <c r="D44" s="38" t="s">
        <v>29</v>
      </c>
      <c r="E44" s="38" t="s">
        <v>58</v>
      </c>
      <c r="F44" s="35" t="s">
        <v>101</v>
      </c>
      <c r="G44" s="55" t="s">
        <v>111</v>
      </c>
      <c r="H44" s="55" t="s">
        <v>110</v>
      </c>
      <c r="I44" s="35">
        <v>2020</v>
      </c>
      <c r="J44" s="35">
        <v>2020</v>
      </c>
      <c r="K44" s="48">
        <f>SUM(M44:AD44)</f>
        <v>16855.745900000002</v>
      </c>
      <c r="L44" s="48">
        <v>0</v>
      </c>
      <c r="M44" s="48">
        <v>0</v>
      </c>
      <c r="N44" s="48">
        <v>16855.745900000002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</row>
    <row r="45" spans="1:30" ht="56.25" customHeight="1" x14ac:dyDescent="0.25">
      <c r="A45" s="39" t="s">
        <v>109</v>
      </c>
      <c r="B45" s="50" t="s">
        <v>108</v>
      </c>
      <c r="C45" s="38" t="s">
        <v>17</v>
      </c>
      <c r="D45" s="38" t="s">
        <v>34</v>
      </c>
      <c r="E45" s="38" t="s">
        <v>107</v>
      </c>
      <c r="F45" s="35" t="s">
        <v>106</v>
      </c>
      <c r="G45" s="38" t="s">
        <v>105</v>
      </c>
      <c r="H45" s="38" t="s">
        <v>104</v>
      </c>
      <c r="I45" s="38">
        <v>2021</v>
      </c>
      <c r="J45" s="38">
        <v>2023</v>
      </c>
      <c r="K45" s="48">
        <f>SUM(M45:AD45)</f>
        <v>28374.233329999999</v>
      </c>
      <c r="L45" s="60">
        <v>0</v>
      </c>
      <c r="M45" s="60">
        <v>0</v>
      </c>
      <c r="N45" s="60">
        <v>0</v>
      </c>
      <c r="O45" s="60">
        <v>6333.3333300000004</v>
      </c>
      <c r="P45" s="60">
        <v>13157.9</v>
      </c>
      <c r="Q45" s="60">
        <v>8883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</row>
    <row r="46" spans="1:30" ht="56.25" customHeight="1" outlineLevel="1" x14ac:dyDescent="0.25">
      <c r="A46" s="39" t="s">
        <v>103</v>
      </c>
      <c r="B46" s="50" t="s">
        <v>102</v>
      </c>
      <c r="C46" s="38" t="s">
        <v>17</v>
      </c>
      <c r="D46" s="38" t="s">
        <v>16</v>
      </c>
      <c r="E46" s="38" t="s">
        <v>58</v>
      </c>
      <c r="F46" s="35" t="s">
        <v>101</v>
      </c>
      <c r="G46" s="61" t="s">
        <v>100</v>
      </c>
      <c r="H46" s="61" t="s">
        <v>100</v>
      </c>
      <c r="I46" s="35">
        <v>2020</v>
      </c>
      <c r="J46" s="38">
        <v>2020</v>
      </c>
      <c r="K46" s="48">
        <f>SUM(M46:AD46)</f>
        <v>5587.3639400000002</v>
      </c>
      <c r="L46" s="60">
        <v>0</v>
      </c>
      <c r="M46" s="60">
        <v>0</v>
      </c>
      <c r="N46" s="60">
        <v>5587.3639400000002</v>
      </c>
      <c r="O46" s="60">
        <v>0</v>
      </c>
      <c r="P46" s="60">
        <v>0</v>
      </c>
      <c r="Q46" s="60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</row>
    <row r="47" spans="1:30" ht="56.25" customHeight="1" outlineLevel="1" x14ac:dyDescent="0.25">
      <c r="A47" s="39" t="s">
        <v>99</v>
      </c>
      <c r="B47" s="50" t="s">
        <v>98</v>
      </c>
      <c r="C47" s="38" t="s">
        <v>17</v>
      </c>
      <c r="D47" s="38" t="s">
        <v>16</v>
      </c>
      <c r="E47" s="38" t="s">
        <v>58</v>
      </c>
      <c r="F47" s="35" t="s">
        <v>57</v>
      </c>
      <c r="G47" s="61" t="s">
        <v>97</v>
      </c>
      <c r="H47" s="61" t="s">
        <v>97</v>
      </c>
      <c r="I47" s="35">
        <v>2023</v>
      </c>
      <c r="J47" s="38">
        <v>2026</v>
      </c>
      <c r="K47" s="48">
        <f>SUM(M47:AD47)</f>
        <v>2200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48">
        <v>220</v>
      </c>
      <c r="R47" s="48">
        <v>0</v>
      </c>
      <c r="S47" s="48">
        <v>0</v>
      </c>
      <c r="T47" s="48">
        <v>1980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</row>
    <row r="48" spans="1:30" ht="56.25" customHeight="1" outlineLevel="1" x14ac:dyDescent="0.25">
      <c r="A48" s="39" t="s">
        <v>96</v>
      </c>
      <c r="B48" s="50" t="s">
        <v>95</v>
      </c>
      <c r="C48" s="38" t="s">
        <v>17</v>
      </c>
      <c r="D48" s="38" t="s">
        <v>16</v>
      </c>
      <c r="E48" s="38" t="s">
        <v>58</v>
      </c>
      <c r="F48" s="35" t="s">
        <v>57</v>
      </c>
      <c r="G48" s="61" t="s">
        <v>94</v>
      </c>
      <c r="H48" s="61" t="s">
        <v>94</v>
      </c>
      <c r="I48" s="35">
        <v>2023</v>
      </c>
      <c r="J48" s="38">
        <v>2024</v>
      </c>
      <c r="K48" s="48">
        <f>SUM(M48:AD48)</f>
        <v>7500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950</v>
      </c>
      <c r="R48" s="48">
        <v>6550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</row>
    <row r="49" spans="1:33" ht="56.25" customHeight="1" outlineLevel="1" x14ac:dyDescent="0.25">
      <c r="A49" s="39" t="s">
        <v>93</v>
      </c>
      <c r="B49" s="50" t="s">
        <v>92</v>
      </c>
      <c r="C49" s="38" t="s">
        <v>17</v>
      </c>
      <c r="D49" s="38" t="s">
        <v>16</v>
      </c>
      <c r="E49" s="38" t="s">
        <v>58</v>
      </c>
      <c r="F49" s="35" t="s">
        <v>57</v>
      </c>
      <c r="G49" s="61" t="s">
        <v>91</v>
      </c>
      <c r="H49" s="61" t="s">
        <v>91</v>
      </c>
      <c r="I49" s="35">
        <v>2023</v>
      </c>
      <c r="J49" s="38">
        <v>2025</v>
      </c>
      <c r="K49" s="48">
        <f>SUM(M49:AD49)</f>
        <v>2200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220</v>
      </c>
      <c r="R49" s="48">
        <v>0</v>
      </c>
      <c r="S49" s="48">
        <v>1980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</row>
    <row r="50" spans="1:33" ht="56.25" customHeight="1" outlineLevel="1" x14ac:dyDescent="0.25">
      <c r="A50" s="39" t="s">
        <v>90</v>
      </c>
      <c r="B50" s="50" t="s">
        <v>89</v>
      </c>
      <c r="C50" s="38" t="s">
        <v>17</v>
      </c>
      <c r="D50" s="38" t="s">
        <v>16</v>
      </c>
      <c r="E50" s="38" t="s">
        <v>58</v>
      </c>
      <c r="F50" s="35" t="s">
        <v>57</v>
      </c>
      <c r="G50" s="61" t="s">
        <v>88</v>
      </c>
      <c r="H50" s="61" t="s">
        <v>88</v>
      </c>
      <c r="I50" s="35">
        <v>2022</v>
      </c>
      <c r="J50" s="38">
        <v>2024</v>
      </c>
      <c r="K50" s="48">
        <f>SUM(M50:AD50)</f>
        <v>16129</v>
      </c>
      <c r="L50" s="60">
        <v>0</v>
      </c>
      <c r="M50" s="60">
        <v>0</v>
      </c>
      <c r="N50" s="60">
        <v>0</v>
      </c>
      <c r="O50" s="60">
        <v>0</v>
      </c>
      <c r="P50" s="60">
        <v>570</v>
      </c>
      <c r="Q50" s="60">
        <v>0</v>
      </c>
      <c r="R50" s="48">
        <v>15559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</row>
    <row r="51" spans="1:33" ht="56.25" customHeight="1" outlineLevel="1" x14ac:dyDescent="0.25">
      <c r="A51" s="39" t="s">
        <v>87</v>
      </c>
      <c r="B51" s="50" t="s">
        <v>86</v>
      </c>
      <c r="C51" s="38" t="s">
        <v>17</v>
      </c>
      <c r="D51" s="38" t="s">
        <v>16</v>
      </c>
      <c r="E51" s="38" t="s">
        <v>58</v>
      </c>
      <c r="F51" s="35" t="s">
        <v>57</v>
      </c>
      <c r="G51" s="61" t="s">
        <v>85</v>
      </c>
      <c r="H51" s="61" t="s">
        <v>85</v>
      </c>
      <c r="I51" s="35">
        <v>2022</v>
      </c>
      <c r="J51" s="38">
        <v>2024</v>
      </c>
      <c r="K51" s="48">
        <f>SUM(M51:AD51)</f>
        <v>3840</v>
      </c>
      <c r="L51" s="60">
        <v>0</v>
      </c>
      <c r="M51" s="60">
        <v>0</v>
      </c>
      <c r="N51" s="60">
        <v>0</v>
      </c>
      <c r="O51" s="60">
        <v>0</v>
      </c>
      <c r="P51" s="48">
        <v>240</v>
      </c>
      <c r="Q51" s="60">
        <v>0</v>
      </c>
      <c r="R51" s="48">
        <v>3600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</row>
    <row r="52" spans="1:33" ht="56.25" customHeight="1" outlineLevel="1" x14ac:dyDescent="0.25">
      <c r="A52" s="39" t="s">
        <v>84</v>
      </c>
      <c r="B52" s="50" t="s">
        <v>83</v>
      </c>
      <c r="C52" s="38" t="s">
        <v>17</v>
      </c>
      <c r="D52" s="38" t="s">
        <v>16</v>
      </c>
      <c r="E52" s="38" t="s">
        <v>58</v>
      </c>
      <c r="F52" s="35" t="s">
        <v>57</v>
      </c>
      <c r="G52" s="61" t="s">
        <v>82</v>
      </c>
      <c r="H52" s="61" t="s">
        <v>82</v>
      </c>
      <c r="I52" s="35">
        <v>2022</v>
      </c>
      <c r="J52" s="38">
        <v>2024</v>
      </c>
      <c r="K52" s="48">
        <f>SUM(M52:AD52)</f>
        <v>25451</v>
      </c>
      <c r="L52" s="60">
        <v>0</v>
      </c>
      <c r="M52" s="60">
        <v>0</v>
      </c>
      <c r="N52" s="60">
        <v>0</v>
      </c>
      <c r="O52" s="60">
        <v>0</v>
      </c>
      <c r="P52" s="48">
        <v>890</v>
      </c>
      <c r="Q52" s="60">
        <v>0</v>
      </c>
      <c r="R52" s="48">
        <v>24561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</row>
    <row r="53" spans="1:33" ht="56.25" customHeight="1" outlineLevel="1" x14ac:dyDescent="0.25">
      <c r="A53" s="39" t="s">
        <v>81</v>
      </c>
      <c r="B53" s="50" t="s">
        <v>80</v>
      </c>
      <c r="C53" s="38" t="s">
        <v>17</v>
      </c>
      <c r="D53" s="38" t="s">
        <v>16</v>
      </c>
      <c r="E53" s="38" t="s">
        <v>58</v>
      </c>
      <c r="F53" s="35" t="s">
        <v>57</v>
      </c>
      <c r="G53" s="61" t="s">
        <v>79</v>
      </c>
      <c r="H53" s="61" t="s">
        <v>79</v>
      </c>
      <c r="I53" s="35">
        <v>2022</v>
      </c>
      <c r="J53" s="38">
        <v>2024</v>
      </c>
      <c r="K53" s="48">
        <f>SUM(M53:AD53)</f>
        <v>3656.6583300000002</v>
      </c>
      <c r="L53" s="60">
        <v>0</v>
      </c>
      <c r="M53" s="60">
        <v>0</v>
      </c>
      <c r="N53" s="60">
        <v>0</v>
      </c>
      <c r="O53" s="60">
        <v>0</v>
      </c>
      <c r="P53" s="48">
        <v>180</v>
      </c>
      <c r="Q53" s="60">
        <v>0</v>
      </c>
      <c r="R53" s="48">
        <v>3476.6583300000002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</row>
    <row r="54" spans="1:33" ht="56.25" customHeight="1" outlineLevel="1" x14ac:dyDescent="0.25">
      <c r="A54" s="39" t="s">
        <v>78</v>
      </c>
      <c r="B54" s="50" t="s">
        <v>77</v>
      </c>
      <c r="C54" s="38" t="s">
        <v>17</v>
      </c>
      <c r="D54" s="38" t="s">
        <v>16</v>
      </c>
      <c r="E54" s="38" t="s">
        <v>58</v>
      </c>
      <c r="F54" s="35" t="s">
        <v>57</v>
      </c>
      <c r="G54" s="61" t="s">
        <v>76</v>
      </c>
      <c r="H54" s="61" t="s">
        <v>76</v>
      </c>
      <c r="I54" s="35">
        <v>2022</v>
      </c>
      <c r="J54" s="38">
        <v>2027</v>
      </c>
      <c r="K54" s="48">
        <f>SUM(M54:AD54)</f>
        <v>58716</v>
      </c>
      <c r="L54" s="60">
        <v>0</v>
      </c>
      <c r="M54" s="60">
        <v>0</v>
      </c>
      <c r="N54" s="60">
        <v>0</v>
      </c>
      <c r="O54" s="60">
        <v>0</v>
      </c>
      <c r="P54" s="48">
        <v>480</v>
      </c>
      <c r="Q54" s="60">
        <v>1000</v>
      </c>
      <c r="R54" s="48">
        <v>15046</v>
      </c>
      <c r="S54" s="48">
        <v>14986</v>
      </c>
      <c r="T54" s="48">
        <v>20920</v>
      </c>
      <c r="U54" s="48">
        <v>6284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</row>
    <row r="55" spans="1:33" ht="56.25" customHeight="1" outlineLevel="1" x14ac:dyDescent="0.25">
      <c r="A55" s="39" t="s">
        <v>75</v>
      </c>
      <c r="B55" s="50" t="s">
        <v>74</v>
      </c>
      <c r="C55" s="38" t="s">
        <v>17</v>
      </c>
      <c r="D55" s="38" t="s">
        <v>16</v>
      </c>
      <c r="E55" s="38" t="s">
        <v>58</v>
      </c>
      <c r="F55" s="35" t="s">
        <v>57</v>
      </c>
      <c r="G55" s="61" t="s">
        <v>73</v>
      </c>
      <c r="H55" s="61" t="s">
        <v>73</v>
      </c>
      <c r="I55" s="35">
        <v>2022</v>
      </c>
      <c r="J55" s="38">
        <v>2034</v>
      </c>
      <c r="K55" s="48">
        <f>SUM(M55:AD55)</f>
        <v>37724</v>
      </c>
      <c r="L55" s="60">
        <v>0</v>
      </c>
      <c r="M55" s="60">
        <v>0</v>
      </c>
      <c r="N55" s="60">
        <v>0</v>
      </c>
      <c r="O55" s="60">
        <v>0</v>
      </c>
      <c r="P55" s="60">
        <v>210</v>
      </c>
      <c r="Q55" s="60">
        <v>208</v>
      </c>
      <c r="R55" s="48">
        <v>3708</v>
      </c>
      <c r="S55" s="48">
        <v>2984</v>
      </c>
      <c r="T55" s="48">
        <v>3662</v>
      </c>
      <c r="U55" s="48">
        <v>2984</v>
      </c>
      <c r="V55" s="48">
        <v>5224</v>
      </c>
      <c r="W55" s="48">
        <v>7104</v>
      </c>
      <c r="X55" s="48">
        <v>4120</v>
      </c>
      <c r="Y55" s="48">
        <v>1880</v>
      </c>
      <c r="Z55" s="48">
        <v>1880</v>
      </c>
      <c r="AA55" s="48">
        <v>1880</v>
      </c>
      <c r="AB55" s="48">
        <v>1880</v>
      </c>
      <c r="AC55" s="48">
        <v>0</v>
      </c>
      <c r="AD55" s="48">
        <v>0</v>
      </c>
    </row>
    <row r="56" spans="1:33" ht="56.25" customHeight="1" outlineLevel="1" x14ac:dyDescent="0.25">
      <c r="A56" s="39" t="s">
        <v>72</v>
      </c>
      <c r="B56" s="50" t="s">
        <v>71</v>
      </c>
      <c r="C56" s="38" t="s">
        <v>17</v>
      </c>
      <c r="D56" s="38" t="s">
        <v>16</v>
      </c>
      <c r="E56" s="38" t="s">
        <v>58</v>
      </c>
      <c r="F56" s="35" t="s">
        <v>57</v>
      </c>
      <c r="G56" s="61" t="s">
        <v>70</v>
      </c>
      <c r="H56" s="61" t="s">
        <v>70</v>
      </c>
      <c r="I56" s="35">
        <v>2023</v>
      </c>
      <c r="J56" s="38">
        <v>2025</v>
      </c>
      <c r="K56" s="48">
        <f>SUM(M56:AD56)</f>
        <v>12621.51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1090</v>
      </c>
      <c r="R56" s="48">
        <v>0</v>
      </c>
      <c r="S56" s="48">
        <v>11531.51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</row>
    <row r="57" spans="1:33" ht="56.25" customHeight="1" outlineLevel="1" x14ac:dyDescent="0.25">
      <c r="A57" s="39" t="s">
        <v>69</v>
      </c>
      <c r="B57" s="50" t="s">
        <v>68</v>
      </c>
      <c r="C57" s="38" t="s">
        <v>17</v>
      </c>
      <c r="D57" s="38" t="s">
        <v>16</v>
      </c>
      <c r="E57" s="38" t="s">
        <v>58</v>
      </c>
      <c r="F57" s="35" t="s">
        <v>57</v>
      </c>
      <c r="G57" s="61" t="s">
        <v>67</v>
      </c>
      <c r="H57" s="61" t="s">
        <v>67</v>
      </c>
      <c r="I57" s="35">
        <v>2023</v>
      </c>
      <c r="J57" s="38">
        <v>2025</v>
      </c>
      <c r="K57" s="48">
        <f>SUM(M57:AD57)</f>
        <v>17461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1370</v>
      </c>
      <c r="R57" s="48">
        <v>0</v>
      </c>
      <c r="S57" s="48">
        <v>16091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</row>
    <row r="58" spans="1:33" ht="56.25" customHeight="1" outlineLevel="1" x14ac:dyDescent="0.25">
      <c r="A58" s="39" t="s">
        <v>66</v>
      </c>
      <c r="B58" s="50" t="s">
        <v>65</v>
      </c>
      <c r="C58" s="38" t="s">
        <v>17</v>
      </c>
      <c r="D58" s="38" t="s">
        <v>16</v>
      </c>
      <c r="E58" s="38" t="s">
        <v>58</v>
      </c>
      <c r="F58" s="35" t="s">
        <v>57</v>
      </c>
      <c r="G58" s="61" t="s">
        <v>26</v>
      </c>
      <c r="H58" s="61" t="s">
        <v>26</v>
      </c>
      <c r="I58" s="35">
        <v>2023</v>
      </c>
      <c r="J58" s="38">
        <v>2025</v>
      </c>
      <c r="K58" s="48">
        <f>SUM(M58:AD58)</f>
        <v>9300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930</v>
      </c>
      <c r="R58" s="48">
        <v>0</v>
      </c>
      <c r="S58" s="48">
        <v>8370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0</v>
      </c>
      <c r="AD58" s="48">
        <v>0</v>
      </c>
    </row>
    <row r="59" spans="1:33" ht="56.25" customHeight="1" outlineLevel="1" x14ac:dyDescent="0.25">
      <c r="A59" s="39" t="s">
        <v>64</v>
      </c>
      <c r="B59" s="50" t="s">
        <v>63</v>
      </c>
      <c r="C59" s="38" t="s">
        <v>17</v>
      </c>
      <c r="D59" s="38" t="s">
        <v>16</v>
      </c>
      <c r="E59" s="38" t="s">
        <v>58</v>
      </c>
      <c r="F59" s="35" t="s">
        <v>57</v>
      </c>
      <c r="G59" s="61" t="s">
        <v>26</v>
      </c>
      <c r="H59" s="61" t="s">
        <v>26</v>
      </c>
      <c r="I59" s="35">
        <v>2024</v>
      </c>
      <c r="J59" s="38">
        <v>2026</v>
      </c>
      <c r="K59" s="48">
        <f>SUM(M59:AD59)</f>
        <v>6500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650</v>
      </c>
      <c r="S59" s="48">
        <v>0</v>
      </c>
      <c r="T59" s="48">
        <v>5850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</row>
    <row r="60" spans="1:33" ht="56.25" customHeight="1" outlineLevel="1" x14ac:dyDescent="0.25">
      <c r="A60" s="39" t="s">
        <v>62</v>
      </c>
      <c r="B60" s="50" t="s">
        <v>61</v>
      </c>
      <c r="C60" s="38"/>
      <c r="D60" s="38"/>
      <c r="E60" s="38"/>
      <c r="F60" s="35"/>
      <c r="G60" s="61"/>
      <c r="H60" s="61"/>
      <c r="I60" s="35">
        <v>2023</v>
      </c>
      <c r="J60" s="38">
        <v>2025</v>
      </c>
      <c r="K60" s="48">
        <f>SUM(M60:AD60)</f>
        <v>63377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60">
        <v>4475</v>
      </c>
      <c r="R60" s="60">
        <v>0</v>
      </c>
      <c r="S60" s="48">
        <v>58902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0</v>
      </c>
      <c r="AC60" s="48">
        <v>0</v>
      </c>
      <c r="AD60" s="48">
        <v>0</v>
      </c>
    </row>
    <row r="61" spans="1:33" ht="56.25" customHeight="1" outlineLevel="1" x14ac:dyDescent="0.25">
      <c r="A61" s="39" t="s">
        <v>60</v>
      </c>
      <c r="B61" s="50" t="s">
        <v>59</v>
      </c>
      <c r="C61" s="38" t="s">
        <v>17</v>
      </c>
      <c r="D61" s="38" t="s">
        <v>16</v>
      </c>
      <c r="E61" s="38" t="s">
        <v>58</v>
      </c>
      <c r="F61" s="35" t="s">
        <v>57</v>
      </c>
      <c r="G61" s="61" t="s">
        <v>26</v>
      </c>
      <c r="H61" s="61" t="s">
        <v>26</v>
      </c>
      <c r="I61" s="35">
        <v>2024</v>
      </c>
      <c r="J61" s="38">
        <v>2036</v>
      </c>
      <c r="K61" s="48">
        <f>SUM(M61:AD61)</f>
        <v>1835732.5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48">
        <v>6890</v>
      </c>
      <c r="S61" s="48">
        <v>13190</v>
      </c>
      <c r="T61" s="60">
        <f>98524+6945.5</f>
        <v>105469.5</v>
      </c>
      <c r="U61" s="60">
        <f>139125.5+6945.5-31391</f>
        <v>114680</v>
      </c>
      <c r="V61" s="60">
        <f>146183+6945</f>
        <v>153128</v>
      </c>
      <c r="W61" s="60">
        <f>150243+6945</f>
        <v>157188</v>
      </c>
      <c r="X61" s="60">
        <v>159406</v>
      </c>
      <c r="Y61" s="60">
        <v>175187</v>
      </c>
      <c r="Z61" s="60">
        <v>178528</v>
      </c>
      <c r="AA61" s="60">
        <v>181936</v>
      </c>
      <c r="AB61" s="60">
        <v>186412</v>
      </c>
      <c r="AC61" s="60">
        <v>202513.5</v>
      </c>
      <c r="AD61" s="60">
        <v>201204.5</v>
      </c>
    </row>
    <row r="62" spans="1:33" s="27" customFormat="1" ht="15.75" outlineLevel="1" x14ac:dyDescent="0.25">
      <c r="A62" s="59"/>
      <c r="B62" s="58"/>
      <c r="C62" s="58"/>
      <c r="D62" s="58"/>
      <c r="E62" s="58"/>
      <c r="F62" s="58"/>
      <c r="G62" s="58"/>
      <c r="H62" s="58"/>
      <c r="I62" s="58"/>
      <c r="J62" s="57"/>
      <c r="K62" s="33">
        <f>SUM(M62:AD62)</f>
        <v>2247280.8256000001</v>
      </c>
      <c r="L62" s="33">
        <f>SUM(L37:L61)</f>
        <v>0</v>
      </c>
      <c r="M62" s="33">
        <f>SUM(M37:M61)</f>
        <v>4417</v>
      </c>
      <c r="N62" s="33">
        <f>SUM(N37:N61)</f>
        <v>32323.966520000002</v>
      </c>
      <c r="O62" s="33">
        <f>SUM(O37:O61)</f>
        <v>13430.29075</v>
      </c>
      <c r="P62" s="33">
        <f>SUM(P37:P61)</f>
        <v>48808.9</v>
      </c>
      <c r="Q62" s="33">
        <f>SUM(Q37:Q61)</f>
        <v>32200</v>
      </c>
      <c r="R62" s="33">
        <f>SUM(R37:R61)</f>
        <v>106765.65833000001</v>
      </c>
      <c r="S62" s="33">
        <f>SUM(S37:S61)</f>
        <v>128034.51000000001</v>
      </c>
      <c r="T62" s="33">
        <f>SUM(T37:T61)</f>
        <v>137881.5</v>
      </c>
      <c r="U62" s="33">
        <f>SUM(U37:U61)</f>
        <v>123948</v>
      </c>
      <c r="V62" s="33">
        <f>SUM(V37:V61)</f>
        <v>158352</v>
      </c>
      <c r="W62" s="33">
        <f>SUM(W37:W61)</f>
        <v>164292</v>
      </c>
      <c r="X62" s="33">
        <f>SUM(X37:X61)</f>
        <v>163526</v>
      </c>
      <c r="Y62" s="33">
        <f>SUM(Y37:Y61)</f>
        <v>177067</v>
      </c>
      <c r="Z62" s="33">
        <f>SUM(Z37:Z61)</f>
        <v>180408</v>
      </c>
      <c r="AA62" s="33">
        <f>SUM(AA37:AA61)</f>
        <v>183816</v>
      </c>
      <c r="AB62" s="33">
        <f>SUM(AB37:AB61)</f>
        <v>188292</v>
      </c>
      <c r="AC62" s="33">
        <f>SUM(AC37:AC61)</f>
        <v>202513.5</v>
      </c>
      <c r="AD62" s="33">
        <f>SUM(AD37:AD61)</f>
        <v>201204.5</v>
      </c>
    </row>
    <row r="63" spans="1:33" ht="56.25" customHeight="1" x14ac:dyDescent="0.25">
      <c r="A63" s="36" t="s">
        <v>56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3" ht="56.25" customHeight="1" x14ac:dyDescent="0.25">
      <c r="A64" s="39" t="s">
        <v>55</v>
      </c>
      <c r="B64" s="50" t="s">
        <v>54</v>
      </c>
      <c r="C64" s="38" t="s">
        <v>17</v>
      </c>
      <c r="D64" s="38" t="s">
        <v>34</v>
      </c>
      <c r="E64" s="38" t="s">
        <v>53</v>
      </c>
      <c r="F64" s="35" t="s">
        <v>52</v>
      </c>
      <c r="G64" s="49">
        <v>117</v>
      </c>
      <c r="H64" s="49">
        <v>117</v>
      </c>
      <c r="I64" s="35">
        <v>2023</v>
      </c>
      <c r="J64" s="35">
        <v>2024</v>
      </c>
      <c r="K64" s="48">
        <f>SUM(M64:AD64)</f>
        <v>4100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348</v>
      </c>
      <c r="R64" s="48">
        <v>3752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G64" s="56"/>
    </row>
    <row r="65" spans="1:30" ht="56.25" customHeight="1" x14ac:dyDescent="0.25">
      <c r="A65" s="39" t="s">
        <v>51</v>
      </c>
      <c r="B65" s="50" t="s">
        <v>50</v>
      </c>
      <c r="C65" s="38" t="s">
        <v>17</v>
      </c>
      <c r="D65" s="38" t="s">
        <v>34</v>
      </c>
      <c r="E65" s="38" t="s">
        <v>49</v>
      </c>
      <c r="F65" s="35" t="s">
        <v>48</v>
      </c>
      <c r="G65" s="55">
        <v>166.78</v>
      </c>
      <c r="H65" s="55">
        <v>163.13999999999999</v>
      </c>
      <c r="I65" s="35">
        <v>2019</v>
      </c>
      <c r="J65" s="35">
        <v>2021</v>
      </c>
      <c r="K65" s="48">
        <f>SUM(M65:AD65)</f>
        <v>8526.0000966666703</v>
      </c>
      <c r="L65" s="48">
        <v>0</v>
      </c>
      <c r="M65" s="48">
        <v>149</v>
      </c>
      <c r="N65" s="48">
        <v>4281.8828666666695</v>
      </c>
      <c r="O65" s="48">
        <v>4095.1172299999998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0</v>
      </c>
    </row>
    <row r="66" spans="1:30" ht="56.25" customHeight="1" x14ac:dyDescent="0.25">
      <c r="A66" s="39" t="s">
        <v>47</v>
      </c>
      <c r="B66" s="50" t="s">
        <v>46</v>
      </c>
      <c r="C66" s="38" t="s">
        <v>17</v>
      </c>
      <c r="D66" s="38" t="s">
        <v>34</v>
      </c>
      <c r="E66" s="38" t="s">
        <v>20</v>
      </c>
      <c r="F66" s="35" t="s">
        <v>14</v>
      </c>
      <c r="G66" s="49">
        <v>6</v>
      </c>
      <c r="H66" s="49">
        <v>6</v>
      </c>
      <c r="I66" s="35">
        <v>2023</v>
      </c>
      <c r="J66" s="35">
        <v>2024</v>
      </c>
      <c r="K66" s="48">
        <f>SUM(M66:AD66)</f>
        <v>54535.88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5525</v>
      </c>
      <c r="R66" s="48">
        <v>49010.879999999997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0</v>
      </c>
      <c r="AC66" s="48">
        <v>0</v>
      </c>
      <c r="AD66" s="48">
        <v>0</v>
      </c>
    </row>
    <row r="67" spans="1:30" ht="56.25" customHeight="1" x14ac:dyDescent="0.25">
      <c r="A67" s="39" t="s">
        <v>45</v>
      </c>
      <c r="B67" s="50" t="s">
        <v>44</v>
      </c>
      <c r="C67" s="38" t="s">
        <v>17</v>
      </c>
      <c r="D67" s="38" t="s">
        <v>34</v>
      </c>
      <c r="E67" s="38" t="s">
        <v>26</v>
      </c>
      <c r="F67" s="35" t="s">
        <v>26</v>
      </c>
      <c r="G67" s="49" t="s">
        <v>26</v>
      </c>
      <c r="H67" s="49" t="s">
        <v>26</v>
      </c>
      <c r="I67" s="35">
        <v>2023</v>
      </c>
      <c r="J67" s="35">
        <v>2025</v>
      </c>
      <c r="K67" s="48">
        <f>SUM(M67:AD67)</f>
        <v>25000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1700</v>
      </c>
      <c r="R67" s="48">
        <v>8300</v>
      </c>
      <c r="S67" s="48">
        <v>15000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0</v>
      </c>
      <c r="AC67" s="48">
        <v>0</v>
      </c>
      <c r="AD67" s="48">
        <v>0</v>
      </c>
    </row>
    <row r="68" spans="1:30" ht="56.25" customHeight="1" x14ac:dyDescent="0.25">
      <c r="A68" s="39" t="s">
        <v>43</v>
      </c>
      <c r="B68" s="50" t="s">
        <v>42</v>
      </c>
      <c r="C68" s="38" t="s">
        <v>17</v>
      </c>
      <c r="D68" s="54" t="s">
        <v>37</v>
      </c>
      <c r="E68" s="38" t="s">
        <v>20</v>
      </c>
      <c r="F68" s="35" t="s">
        <v>14</v>
      </c>
      <c r="G68" s="49">
        <v>0</v>
      </c>
      <c r="H68" s="54">
        <v>1</v>
      </c>
      <c r="I68" s="35">
        <v>2020</v>
      </c>
      <c r="J68" s="35">
        <v>2020</v>
      </c>
      <c r="K68" s="48">
        <f>SUM(M68:AD68)</f>
        <v>60.023019999999995</v>
      </c>
      <c r="L68" s="48">
        <v>0</v>
      </c>
      <c r="M68" s="48">
        <v>0</v>
      </c>
      <c r="N68" s="48">
        <v>60.023019999999995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0</v>
      </c>
      <c r="AC68" s="48">
        <v>0</v>
      </c>
      <c r="AD68" s="48">
        <v>0</v>
      </c>
    </row>
    <row r="69" spans="1:30" ht="56.25" customHeight="1" x14ac:dyDescent="0.25">
      <c r="A69" s="39" t="s">
        <v>41</v>
      </c>
      <c r="B69" s="50" t="s">
        <v>40</v>
      </c>
      <c r="C69" s="38" t="s">
        <v>17</v>
      </c>
      <c r="D69" s="54" t="s">
        <v>34</v>
      </c>
      <c r="E69" s="38" t="s">
        <v>20</v>
      </c>
      <c r="F69" s="35" t="s">
        <v>14</v>
      </c>
      <c r="G69" s="49">
        <v>0</v>
      </c>
      <c r="H69" s="54">
        <v>1</v>
      </c>
      <c r="I69" s="35">
        <v>2020</v>
      </c>
      <c r="J69" s="35">
        <v>2020</v>
      </c>
      <c r="K69" s="48">
        <f>SUM(M69:AD69)</f>
        <v>43.520969999999998</v>
      </c>
      <c r="L69" s="48">
        <v>0</v>
      </c>
      <c r="M69" s="48">
        <v>0</v>
      </c>
      <c r="N69" s="48">
        <v>43.520969999999998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0</v>
      </c>
    </row>
    <row r="70" spans="1:30" s="52" customFormat="1" ht="56.25" customHeight="1" outlineLevel="1" x14ac:dyDescent="0.25">
      <c r="A70" s="39" t="s">
        <v>39</v>
      </c>
      <c r="B70" s="50" t="s">
        <v>38</v>
      </c>
      <c r="C70" s="54" t="s">
        <v>17</v>
      </c>
      <c r="D70" s="54" t="s">
        <v>37</v>
      </c>
      <c r="E70" s="38" t="s">
        <v>20</v>
      </c>
      <c r="F70" s="35" t="s">
        <v>14</v>
      </c>
      <c r="G70" s="54">
        <v>0</v>
      </c>
      <c r="H70" s="54">
        <v>1</v>
      </c>
      <c r="I70" s="54">
        <v>2020</v>
      </c>
      <c r="J70" s="54">
        <v>2020</v>
      </c>
      <c r="K70" s="48">
        <f>SUM(M70:AD70)</f>
        <v>1223.2569799999999</v>
      </c>
      <c r="L70" s="51">
        <v>0</v>
      </c>
      <c r="M70" s="48">
        <v>0</v>
      </c>
      <c r="N70" s="53">
        <v>0</v>
      </c>
      <c r="O70" s="51">
        <v>1223.2569799999999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1">
        <v>0</v>
      </c>
      <c r="Z70" s="51">
        <v>0</v>
      </c>
      <c r="AA70" s="51">
        <v>0</v>
      </c>
      <c r="AB70" s="51">
        <v>0</v>
      </c>
      <c r="AC70" s="51">
        <v>0</v>
      </c>
      <c r="AD70" s="51">
        <v>0</v>
      </c>
    </row>
    <row r="71" spans="1:30" s="52" customFormat="1" ht="56.25" customHeight="1" outlineLevel="1" x14ac:dyDescent="0.25">
      <c r="A71" s="39" t="s">
        <v>36</v>
      </c>
      <c r="B71" s="50" t="s">
        <v>35</v>
      </c>
      <c r="C71" s="54" t="s">
        <v>17</v>
      </c>
      <c r="D71" s="54" t="s">
        <v>34</v>
      </c>
      <c r="E71" s="38" t="s">
        <v>20</v>
      </c>
      <c r="F71" s="35" t="s">
        <v>14</v>
      </c>
      <c r="G71" s="54">
        <v>0</v>
      </c>
      <c r="H71" s="54">
        <v>1</v>
      </c>
      <c r="I71" s="54">
        <v>2020</v>
      </c>
      <c r="J71" s="54">
        <v>2020</v>
      </c>
      <c r="K71" s="48">
        <f>SUM(M71:AD71)</f>
        <v>2589.2430199999999</v>
      </c>
      <c r="L71" s="51">
        <v>0</v>
      </c>
      <c r="M71" s="48">
        <v>0</v>
      </c>
      <c r="N71" s="53">
        <v>0</v>
      </c>
      <c r="O71" s="51">
        <v>2589.2430199999999</v>
      </c>
      <c r="P71" s="51">
        <v>0</v>
      </c>
      <c r="Q71" s="51">
        <v>0</v>
      </c>
      <c r="R71" s="51">
        <v>0</v>
      </c>
      <c r="S71" s="51">
        <v>0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1">
        <v>0</v>
      </c>
      <c r="Z71" s="51">
        <v>0</v>
      </c>
      <c r="AA71" s="51">
        <v>0</v>
      </c>
      <c r="AB71" s="51">
        <v>0</v>
      </c>
      <c r="AC71" s="51">
        <v>0</v>
      </c>
      <c r="AD71" s="51">
        <v>0</v>
      </c>
    </row>
    <row r="72" spans="1:30" ht="56.25" customHeight="1" x14ac:dyDescent="0.25">
      <c r="A72" s="39" t="s">
        <v>33</v>
      </c>
      <c r="B72" s="50" t="s">
        <v>32</v>
      </c>
      <c r="C72" s="38" t="s">
        <v>17</v>
      </c>
      <c r="D72" s="38" t="s">
        <v>29</v>
      </c>
      <c r="E72" s="38" t="s">
        <v>20</v>
      </c>
      <c r="F72" s="35" t="s">
        <v>14</v>
      </c>
      <c r="G72" s="49">
        <v>20</v>
      </c>
      <c r="H72" s="49">
        <v>20</v>
      </c>
      <c r="I72" s="35">
        <v>2019</v>
      </c>
      <c r="J72" s="35">
        <v>2023</v>
      </c>
      <c r="K72" s="48">
        <f>SUM(M72:AD72)</f>
        <v>94830.376759999897</v>
      </c>
      <c r="L72" s="48">
        <v>0</v>
      </c>
      <c r="M72" s="48">
        <v>15466</v>
      </c>
      <c r="N72" s="48">
        <v>25234.814270000003</v>
      </c>
      <c r="O72" s="48">
        <v>29142.6424899999</v>
      </c>
      <c r="P72" s="51">
        <v>24986.92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</row>
    <row r="73" spans="1:30" ht="56.25" customHeight="1" x14ac:dyDescent="0.25">
      <c r="A73" s="39" t="s">
        <v>31</v>
      </c>
      <c r="B73" s="50" t="s">
        <v>30</v>
      </c>
      <c r="C73" s="38" t="s">
        <v>17</v>
      </c>
      <c r="D73" s="38" t="s">
        <v>29</v>
      </c>
      <c r="E73" s="38" t="s">
        <v>20</v>
      </c>
      <c r="F73" s="35" t="s">
        <v>14</v>
      </c>
      <c r="G73" s="49">
        <v>5</v>
      </c>
      <c r="H73" s="49">
        <v>5</v>
      </c>
      <c r="I73" s="35">
        <v>2019</v>
      </c>
      <c r="J73" s="35">
        <v>2020</v>
      </c>
      <c r="K73" s="48">
        <f>SUM(M73:AD73)</f>
        <v>25927.6616633333</v>
      </c>
      <c r="L73" s="48">
        <v>0</v>
      </c>
      <c r="M73" s="48">
        <v>7551</v>
      </c>
      <c r="N73" s="48">
        <v>18376.6616633333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8">
        <v>0</v>
      </c>
    </row>
    <row r="74" spans="1:30" ht="56.25" customHeight="1" x14ac:dyDescent="0.25">
      <c r="A74" s="39" t="s">
        <v>28</v>
      </c>
      <c r="B74" s="50" t="s">
        <v>27</v>
      </c>
      <c r="C74" s="38" t="s">
        <v>17</v>
      </c>
      <c r="D74" s="38" t="s">
        <v>21</v>
      </c>
      <c r="E74" s="38" t="s">
        <v>20</v>
      </c>
      <c r="F74" s="35" t="s">
        <v>14</v>
      </c>
      <c r="G74" s="49" t="s">
        <v>26</v>
      </c>
      <c r="H74" s="49" t="s">
        <v>26</v>
      </c>
      <c r="I74" s="35">
        <v>2022</v>
      </c>
      <c r="J74" s="35">
        <v>2023</v>
      </c>
      <c r="K74" s="48">
        <f>SUM(M74:AD74)</f>
        <v>48180</v>
      </c>
      <c r="L74" s="48">
        <v>0</v>
      </c>
      <c r="M74" s="48">
        <v>0</v>
      </c>
      <c r="N74" s="48">
        <v>0</v>
      </c>
      <c r="O74" s="48">
        <v>0</v>
      </c>
      <c r="P74" s="48">
        <v>21209</v>
      </c>
      <c r="Q74" s="48">
        <v>26971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0</v>
      </c>
      <c r="AC74" s="48">
        <v>0</v>
      </c>
      <c r="AD74" s="48">
        <v>0</v>
      </c>
    </row>
    <row r="75" spans="1:30" ht="56.25" customHeight="1" x14ac:dyDescent="0.25">
      <c r="A75" s="39" t="s">
        <v>25</v>
      </c>
      <c r="B75" s="50" t="s">
        <v>24</v>
      </c>
      <c r="C75" s="38" t="s">
        <v>17</v>
      </c>
      <c r="D75" s="38" t="s">
        <v>21</v>
      </c>
      <c r="E75" s="38" t="s">
        <v>20</v>
      </c>
      <c r="F75" s="35" t="s">
        <v>14</v>
      </c>
      <c r="G75" s="49">
        <v>0</v>
      </c>
      <c r="H75" s="49">
        <v>13</v>
      </c>
      <c r="I75" s="35">
        <v>2020</v>
      </c>
      <c r="J75" s="35">
        <v>2020</v>
      </c>
      <c r="K75" s="48">
        <f>SUM(M75:AD75)</f>
        <v>822.42084000000011</v>
      </c>
      <c r="L75" s="48">
        <v>0</v>
      </c>
      <c r="M75" s="48">
        <v>0</v>
      </c>
      <c r="N75" s="48">
        <v>822.42084000000011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0</v>
      </c>
      <c r="AC75" s="48">
        <v>0</v>
      </c>
      <c r="AD75" s="48">
        <v>0</v>
      </c>
    </row>
    <row r="76" spans="1:30" ht="56.25" customHeight="1" x14ac:dyDescent="0.25">
      <c r="A76" s="39" t="s">
        <v>23</v>
      </c>
      <c r="B76" s="50" t="s">
        <v>22</v>
      </c>
      <c r="C76" s="38" t="s">
        <v>17</v>
      </c>
      <c r="D76" s="38" t="s">
        <v>21</v>
      </c>
      <c r="E76" s="38" t="s">
        <v>20</v>
      </c>
      <c r="F76" s="35" t="s">
        <v>14</v>
      </c>
      <c r="G76" s="49">
        <v>0</v>
      </c>
      <c r="H76" s="49">
        <v>23</v>
      </c>
      <c r="I76" s="35">
        <v>2020</v>
      </c>
      <c r="J76" s="35">
        <v>2020</v>
      </c>
      <c r="K76" s="48">
        <f>SUM(M76:AD76)</f>
        <v>15118.644010000004</v>
      </c>
      <c r="L76" s="48">
        <v>0</v>
      </c>
      <c r="M76" s="48">
        <v>0</v>
      </c>
      <c r="N76" s="48">
        <v>15118.644010000004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</row>
    <row r="77" spans="1:30" ht="56.25" customHeight="1" x14ac:dyDescent="0.25">
      <c r="A77" s="39" t="s">
        <v>19</v>
      </c>
      <c r="B77" s="50" t="s">
        <v>18</v>
      </c>
      <c r="C77" s="38" t="s">
        <v>17</v>
      </c>
      <c r="D77" s="38" t="s">
        <v>16</v>
      </c>
      <c r="E77" s="38" t="s">
        <v>15</v>
      </c>
      <c r="F77" s="35" t="s">
        <v>14</v>
      </c>
      <c r="G77" s="49">
        <v>0</v>
      </c>
      <c r="H77" s="49">
        <v>500</v>
      </c>
      <c r="I77" s="35">
        <v>2019</v>
      </c>
      <c r="J77" s="35">
        <v>2020</v>
      </c>
      <c r="K77" s="48">
        <f>SUM(M77:AD77)</f>
        <v>74916.405830000003</v>
      </c>
      <c r="L77" s="48">
        <v>0</v>
      </c>
      <c r="M77" s="48">
        <v>27016</v>
      </c>
      <c r="N77" s="48">
        <v>47900.405830000003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</row>
    <row r="78" spans="1:30" s="27" customFormat="1" ht="25.5" customHeight="1" outlineLevel="1" x14ac:dyDescent="0.25">
      <c r="A78" s="47"/>
      <c r="B78" s="46"/>
      <c r="C78" s="38"/>
      <c r="D78" s="45"/>
      <c r="E78" s="44"/>
      <c r="F78" s="44"/>
      <c r="G78" s="43"/>
      <c r="H78" s="43"/>
      <c r="I78" s="42"/>
      <c r="J78" s="42"/>
      <c r="K78" s="33">
        <f>SUM(M78:AD78)</f>
        <v>355873.43318999989</v>
      </c>
      <c r="L78" s="33">
        <f>SUM(L72:L76)</f>
        <v>0</v>
      </c>
      <c r="M78" s="33">
        <f>SUM(M64:M77)</f>
        <v>50182</v>
      </c>
      <c r="N78" s="33">
        <f>SUM(N64:N77)</f>
        <v>111838.37346999998</v>
      </c>
      <c r="O78" s="33">
        <f>SUM(O64:O77)</f>
        <v>37050.2597199999</v>
      </c>
      <c r="P78" s="33">
        <f>SUM(P64:P77)</f>
        <v>46195.92</v>
      </c>
      <c r="Q78" s="33">
        <f>SUM(Q64:Q77)</f>
        <v>34544</v>
      </c>
      <c r="R78" s="33">
        <f>SUM(R64:R77)</f>
        <v>61062.879999999997</v>
      </c>
      <c r="S78" s="33">
        <f>SUM(S64:S77)</f>
        <v>15000</v>
      </c>
      <c r="T78" s="33">
        <f>SUM(T64:T77)</f>
        <v>0</v>
      </c>
      <c r="U78" s="33">
        <f>SUM(U64:U77)</f>
        <v>0</v>
      </c>
      <c r="V78" s="33">
        <f>SUM(V64:V77)</f>
        <v>0</v>
      </c>
      <c r="W78" s="33">
        <f>SUM(W64:W77)</f>
        <v>0</v>
      </c>
      <c r="X78" s="33">
        <f>SUM(X64:X77)</f>
        <v>0</v>
      </c>
      <c r="Y78" s="33">
        <f>SUM(Y64:Y77)</f>
        <v>0</v>
      </c>
      <c r="Z78" s="33">
        <f>SUM(Z64:Z77)</f>
        <v>0</v>
      </c>
      <c r="AA78" s="33">
        <f>SUM(AA64:AA77)</f>
        <v>0</v>
      </c>
      <c r="AB78" s="33">
        <f>SUM(AB64:AB77)</f>
        <v>0</v>
      </c>
      <c r="AC78" s="33">
        <f>SUM(AC64:AC77)</f>
        <v>0</v>
      </c>
      <c r="AD78" s="33">
        <f>SUM(AD64:AD77)</f>
        <v>0</v>
      </c>
    </row>
    <row r="79" spans="1:30" s="27" customFormat="1" ht="27" customHeight="1" x14ac:dyDescent="0.25">
      <c r="A79" s="34" t="s">
        <v>13</v>
      </c>
      <c r="B79" s="34"/>
      <c r="C79" s="34"/>
      <c r="D79" s="34"/>
      <c r="E79" s="34"/>
      <c r="F79" s="34"/>
      <c r="G79" s="34"/>
      <c r="H79" s="34"/>
      <c r="I79" s="34"/>
      <c r="J79" s="34"/>
      <c r="K79" s="33">
        <f>K78+K62</f>
        <v>2603154.2587899999</v>
      </c>
      <c r="L79" s="33">
        <f>L78+L62+L34</f>
        <v>0</v>
      </c>
      <c r="M79" s="33">
        <f>M78+M62</f>
        <v>54599</v>
      </c>
      <c r="N79" s="33">
        <f>N78+N62</f>
        <v>144162.33998999998</v>
      </c>
      <c r="O79" s="33">
        <f>O78+O62</f>
        <v>50480.5504699999</v>
      </c>
      <c r="P79" s="33">
        <f>P78+P62</f>
        <v>95004.82</v>
      </c>
      <c r="Q79" s="33">
        <f>Q78+Q62</f>
        <v>66744</v>
      </c>
      <c r="R79" s="33">
        <f>R78+R62</f>
        <v>167828.53833000001</v>
      </c>
      <c r="S79" s="33">
        <f>S78+S62</f>
        <v>143034.51</v>
      </c>
      <c r="T79" s="33">
        <f>T78+T62</f>
        <v>137881.5</v>
      </c>
      <c r="U79" s="33">
        <f>U78+U62</f>
        <v>123948</v>
      </c>
      <c r="V79" s="33">
        <f>V78+V62</f>
        <v>158352</v>
      </c>
      <c r="W79" s="33">
        <f>W78+W62</f>
        <v>164292</v>
      </c>
      <c r="X79" s="33">
        <f>X78+X62</f>
        <v>163526</v>
      </c>
      <c r="Y79" s="33">
        <f>Y78+Y62</f>
        <v>177067</v>
      </c>
      <c r="Z79" s="33">
        <f>Z78+Z62</f>
        <v>180408</v>
      </c>
      <c r="AA79" s="33">
        <f>AA78+AA62</f>
        <v>183816</v>
      </c>
      <c r="AB79" s="33">
        <f>AB78+AB62</f>
        <v>188292</v>
      </c>
      <c r="AC79" s="33">
        <f>AC78+AC62</f>
        <v>202513.5</v>
      </c>
      <c r="AD79" s="33">
        <f>AD78+AD62</f>
        <v>201204.5</v>
      </c>
    </row>
    <row r="80" spans="1:30" ht="29.25" customHeight="1" x14ac:dyDescent="0.25">
      <c r="A80" s="41" t="s">
        <v>12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ht="15.75" outlineLevel="1" x14ac:dyDescent="0.25">
      <c r="A81" s="39" t="s">
        <v>11</v>
      </c>
      <c r="B81" s="37"/>
      <c r="C81" s="38"/>
      <c r="D81" s="37"/>
      <c r="E81" s="37"/>
      <c r="F81" s="37"/>
      <c r="G81" s="37"/>
      <c r="H81" s="37"/>
      <c r="I81" s="35"/>
      <c r="J81" s="35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ht="15.75" outlineLevel="1" x14ac:dyDescent="0.25">
      <c r="A82" s="39" t="s">
        <v>10</v>
      </c>
      <c r="B82" s="37"/>
      <c r="C82" s="38"/>
      <c r="D82" s="37"/>
      <c r="E82" s="37"/>
      <c r="F82" s="37"/>
      <c r="G82" s="37"/>
      <c r="H82" s="37"/>
      <c r="I82" s="35"/>
      <c r="J82" s="35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ht="15.75" outlineLevel="1" x14ac:dyDescent="0.25">
      <c r="A83" s="39"/>
      <c r="B83" s="37"/>
      <c r="C83" s="38"/>
      <c r="D83" s="37"/>
      <c r="E83" s="37"/>
      <c r="F83" s="37"/>
      <c r="G83" s="37"/>
      <c r="H83" s="37"/>
      <c r="I83" s="35"/>
      <c r="J83" s="35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ht="15.75" x14ac:dyDescent="0.25">
      <c r="A84" s="36" t="s">
        <v>9</v>
      </c>
      <c r="B84" s="36"/>
      <c r="C84" s="36"/>
      <c r="D84" s="36"/>
      <c r="E84" s="36"/>
      <c r="F84" s="36"/>
      <c r="G84" s="36"/>
      <c r="H84" s="36"/>
      <c r="I84" s="36"/>
      <c r="J84" s="36"/>
      <c r="K84" s="35">
        <f>SUM(K81:K83)</f>
        <v>0</v>
      </c>
      <c r="L84" s="35">
        <f>SUM(L81:L83)</f>
        <v>0</v>
      </c>
      <c r="M84" s="35">
        <f>SUM(M81:M83)</f>
        <v>0</v>
      </c>
      <c r="N84" s="35">
        <f>SUM(N81:N83)</f>
        <v>0</v>
      </c>
      <c r="O84" s="35">
        <f>SUM(O81:O83)</f>
        <v>0</v>
      </c>
      <c r="P84" s="35">
        <f>SUM(P81:P83)</f>
        <v>0</v>
      </c>
      <c r="Q84" s="35">
        <f>SUM(Q81:Q83)</f>
        <v>0</v>
      </c>
      <c r="R84" s="35">
        <f>SUM(R81:R83)</f>
        <v>0</v>
      </c>
      <c r="S84" s="35">
        <f>SUM(S81:S83)</f>
        <v>0</v>
      </c>
      <c r="T84" s="35">
        <f>SUM(T81:T83)</f>
        <v>0</v>
      </c>
      <c r="U84" s="35">
        <f>SUM(U81:U83)</f>
        <v>0</v>
      </c>
      <c r="V84" s="35">
        <f>SUM(V81:V83)</f>
        <v>0</v>
      </c>
      <c r="W84" s="35">
        <f>SUM(W81:W83)</f>
        <v>0</v>
      </c>
      <c r="X84" s="35">
        <f>SUM(X81:X83)</f>
        <v>0</v>
      </c>
      <c r="Y84" s="35">
        <f>SUM(Y81:Y83)</f>
        <v>0</v>
      </c>
      <c r="Z84" s="35">
        <f>SUM(Z81:Z83)</f>
        <v>0</v>
      </c>
      <c r="AA84" s="35">
        <f>SUM(AA81:AA83)</f>
        <v>0</v>
      </c>
      <c r="AB84" s="35">
        <f>SUM(AB81:AB83)</f>
        <v>0</v>
      </c>
      <c r="AC84" s="35">
        <f>SUM(AC81:AC83)</f>
        <v>0</v>
      </c>
      <c r="AD84" s="35">
        <f>SUM(AD81:AD83)</f>
        <v>0</v>
      </c>
    </row>
    <row r="85" spans="1:30" ht="32.25" customHeight="1" x14ac:dyDescent="0.25">
      <c r="A85" s="34" t="s">
        <v>8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</row>
    <row r="86" spans="1:30" ht="15.75" outlineLevel="1" x14ac:dyDescent="0.25">
      <c r="A86" s="36" t="s">
        <v>7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ht="15.75" outlineLevel="1" x14ac:dyDescent="0.25">
      <c r="A87" s="39" t="s">
        <v>6</v>
      </c>
      <c r="B87" s="37"/>
      <c r="C87" s="38"/>
      <c r="D87" s="37"/>
      <c r="E87" s="37"/>
      <c r="F87" s="37"/>
      <c r="G87" s="37"/>
      <c r="H87" s="37"/>
      <c r="I87" s="35"/>
      <c r="J87" s="35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ht="15.75" outlineLevel="1" x14ac:dyDescent="0.25">
      <c r="A88" s="39" t="s">
        <v>5</v>
      </c>
      <c r="B88" s="37"/>
      <c r="C88" s="38"/>
      <c r="D88" s="37"/>
      <c r="E88" s="37"/>
      <c r="F88" s="37"/>
      <c r="G88" s="37"/>
      <c r="H88" s="37"/>
      <c r="I88" s="35"/>
      <c r="J88" s="35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ht="15.75" outlineLevel="1" x14ac:dyDescent="0.25">
      <c r="A89" s="39"/>
      <c r="B89" s="37"/>
      <c r="C89" s="38"/>
      <c r="D89" s="37"/>
      <c r="E89" s="37"/>
      <c r="F89" s="37"/>
      <c r="G89" s="37"/>
      <c r="H89" s="37"/>
      <c r="I89" s="35"/>
      <c r="J89" s="35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ht="15.75" outlineLevel="1" x14ac:dyDescent="0.25">
      <c r="A90" s="36" t="s">
        <v>4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ht="15.75" outlineLevel="1" x14ac:dyDescent="0.25">
      <c r="A91" s="39" t="s">
        <v>3</v>
      </c>
      <c r="B91" s="37"/>
      <c r="C91" s="38"/>
      <c r="D91" s="37"/>
      <c r="E91" s="37"/>
      <c r="F91" s="37"/>
      <c r="G91" s="37"/>
      <c r="H91" s="37"/>
      <c r="I91" s="35"/>
      <c r="J91" s="35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ht="15.75" outlineLevel="1" x14ac:dyDescent="0.25">
      <c r="A92" s="39" t="s">
        <v>2</v>
      </c>
      <c r="B92" s="37"/>
      <c r="C92" s="38"/>
      <c r="D92" s="37"/>
      <c r="E92" s="37"/>
      <c r="F92" s="37"/>
      <c r="G92" s="37"/>
      <c r="H92" s="37"/>
      <c r="I92" s="35"/>
      <c r="J92" s="35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ht="15.75" outlineLevel="1" x14ac:dyDescent="0.25">
      <c r="A93" s="39"/>
      <c r="B93" s="37"/>
      <c r="C93" s="38"/>
      <c r="D93" s="37"/>
      <c r="E93" s="37"/>
      <c r="F93" s="37"/>
      <c r="G93" s="37"/>
      <c r="H93" s="37"/>
      <c r="I93" s="35"/>
      <c r="J93" s="35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ht="15.75" x14ac:dyDescent="0.25">
      <c r="A94" s="36" t="s">
        <v>1</v>
      </c>
      <c r="B94" s="36"/>
      <c r="C94" s="36"/>
      <c r="D94" s="36"/>
      <c r="E94" s="36"/>
      <c r="F94" s="36"/>
      <c r="G94" s="36"/>
      <c r="H94" s="36"/>
      <c r="I94" s="36"/>
      <c r="J94" s="36"/>
      <c r="K94" s="35">
        <v>0</v>
      </c>
      <c r="L94" s="35">
        <f>SUM(L87:L89)+SUM(L91:L93)</f>
        <v>0</v>
      </c>
      <c r="M94" s="35">
        <f>SUM(M87:M89)+SUM(M91:M93)</f>
        <v>0</v>
      </c>
      <c r="N94" s="35">
        <f>SUM(N87:N89)+SUM(N91:N93)</f>
        <v>0</v>
      </c>
      <c r="O94" s="35">
        <f>SUM(O87:O89)+SUM(O91:O93)</f>
        <v>0</v>
      </c>
      <c r="P94" s="35">
        <f>SUM(P87:P89)+SUM(P91:P93)</f>
        <v>0</v>
      </c>
      <c r="Q94" s="35">
        <f>SUM(Q87:Q89)+SUM(Q91:Q93)</f>
        <v>0</v>
      </c>
      <c r="R94" s="35">
        <f>SUM(R87:R89)+SUM(R91:R93)</f>
        <v>0</v>
      </c>
      <c r="S94" s="35">
        <f>SUM(S87:S89)+SUM(S91:S93)</f>
        <v>0</v>
      </c>
      <c r="T94" s="35">
        <f>SUM(T87:T89)+SUM(T91:T93)</f>
        <v>0</v>
      </c>
      <c r="U94" s="35">
        <f>SUM(U87:U89)+SUM(U91:U93)</f>
        <v>0</v>
      </c>
      <c r="V94" s="35">
        <f>SUM(V87:V89)+SUM(V91:V93)</f>
        <v>0</v>
      </c>
      <c r="W94" s="35">
        <f>SUM(W87:W89)+SUM(W91:W93)</f>
        <v>0</v>
      </c>
      <c r="X94" s="35">
        <f>SUM(X87:X89)+SUM(X91:X93)</f>
        <v>0</v>
      </c>
      <c r="Y94" s="35">
        <f>SUM(Y87:Y89)+SUM(Y91:Y93)</f>
        <v>0</v>
      </c>
      <c r="Z94" s="35">
        <f>SUM(Z87:Z89)+SUM(Z91:Z93)</f>
        <v>0</v>
      </c>
      <c r="AA94" s="35">
        <f>SUM(AA87:AA89)+SUM(AA91:AA93)</f>
        <v>0</v>
      </c>
      <c r="AB94" s="35">
        <f>SUM(AB87:AB89)+SUM(AB91:AB93)</f>
        <v>0</v>
      </c>
      <c r="AC94" s="35">
        <f>SUM(AC87:AC89)+SUM(AC91:AC93)</f>
        <v>0</v>
      </c>
      <c r="AD94" s="35">
        <f>SUM(AD87:AD89)+SUM(AD91:AD93)</f>
        <v>0</v>
      </c>
    </row>
    <row r="95" spans="1:30" s="27" customFormat="1" ht="51.95" customHeight="1" x14ac:dyDescent="0.25">
      <c r="A95" s="34" t="s">
        <v>0</v>
      </c>
      <c r="B95" s="34"/>
      <c r="C95" s="34"/>
      <c r="D95" s="34"/>
      <c r="E95" s="34"/>
      <c r="F95" s="34"/>
      <c r="G95" s="34"/>
      <c r="H95" s="34"/>
      <c r="I95" s="34"/>
      <c r="J95" s="34"/>
      <c r="K95" s="33">
        <f>K79+K34+K29</f>
        <v>2784068.8219966665</v>
      </c>
      <c r="L95" s="33">
        <f>L79+L34+L29</f>
        <v>0</v>
      </c>
      <c r="M95" s="33">
        <f>M79+M34+M29</f>
        <v>84121.5</v>
      </c>
      <c r="N95" s="33">
        <f>N79+N34+N29</f>
        <v>181763.40319666668</v>
      </c>
      <c r="O95" s="33">
        <f>O79+O34+O29</f>
        <v>50480.5504699999</v>
      </c>
      <c r="P95" s="33">
        <f>P79+P34+P29</f>
        <v>97504.82</v>
      </c>
      <c r="Q95" s="33">
        <f>Q79+Q34+Q29</f>
        <v>66744</v>
      </c>
      <c r="R95" s="33">
        <f>R79+R34+R29</f>
        <v>173110.53833000001</v>
      </c>
      <c r="S95" s="33">
        <f>S79+S34+S29</f>
        <v>147524.51</v>
      </c>
      <c r="T95" s="33">
        <f>T79+T34+T29</f>
        <v>144987.5</v>
      </c>
      <c r="U95" s="33">
        <f>U79+U34+U29</f>
        <v>128256</v>
      </c>
      <c r="V95" s="33">
        <f>V79+V34+V29</f>
        <v>166245</v>
      </c>
      <c r="W95" s="33">
        <f>W79+W34+W29</f>
        <v>173156</v>
      </c>
      <c r="X95" s="33">
        <f>X79+X34+X29</f>
        <v>173457</v>
      </c>
      <c r="Y95" s="33">
        <f>Y79+Y34+Y29</f>
        <v>188170</v>
      </c>
      <c r="Z95" s="33">
        <f>Z79+Z34+Z29</f>
        <v>192649</v>
      </c>
      <c r="AA95" s="33">
        <f>AA79+AA34+AA29</f>
        <v>197027</v>
      </c>
      <c r="AB95" s="33">
        <f>AB79+AB34+AB29</f>
        <v>201528</v>
      </c>
      <c r="AC95" s="33">
        <f>AC79+AC34+AC29</f>
        <v>206217.5</v>
      </c>
      <c r="AD95" s="33">
        <f>AD79+AD34+AD29</f>
        <v>211126.5</v>
      </c>
    </row>
    <row r="96" spans="1:30" s="27" customFormat="1" ht="51.95" customHeight="1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</row>
    <row r="97" spans="1:30" s="27" customFormat="1" ht="23.25" customHeight="1" x14ac:dyDescent="0.4">
      <c r="A97" s="26"/>
      <c r="B97" s="26"/>
      <c r="C97" s="26"/>
      <c r="D97" s="22"/>
      <c r="E97" s="22"/>
      <c r="F97" s="30"/>
      <c r="G97" s="21"/>
      <c r="H97" s="21"/>
      <c r="I97" s="21"/>
      <c r="J97" s="11"/>
      <c r="K97" s="30"/>
      <c r="L97" s="21"/>
      <c r="M97" s="21"/>
      <c r="N97" s="21"/>
      <c r="O97" s="29"/>
      <c r="P97" s="29"/>
      <c r="Q97" s="29"/>
      <c r="R97" s="21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8"/>
    </row>
    <row r="98" spans="1:30" ht="39" customHeight="1" x14ac:dyDescent="0.4">
      <c r="A98" s="26"/>
      <c r="B98" s="26"/>
      <c r="C98" s="26"/>
      <c r="D98" s="25"/>
      <c r="E98" s="25"/>
      <c r="F98" s="5"/>
      <c r="G98" s="21"/>
      <c r="H98" s="21"/>
      <c r="I98" s="21"/>
      <c r="J98" s="11"/>
      <c r="K98" s="5"/>
      <c r="L98" s="21"/>
      <c r="M98" s="12"/>
      <c r="N98" s="19"/>
      <c r="O98" s="5"/>
      <c r="P98" s="5"/>
      <c r="Q98" s="5"/>
      <c r="R98" s="18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30" ht="39" customHeight="1" x14ac:dyDescent="0.4">
      <c r="A99" s="24"/>
      <c r="B99" s="24"/>
      <c r="C99" s="23"/>
      <c r="D99" s="22"/>
      <c r="E99" s="22"/>
      <c r="F99" s="5"/>
      <c r="G99" s="21"/>
      <c r="H99" s="21"/>
      <c r="I99" s="21"/>
      <c r="J99" s="11"/>
      <c r="K99" s="5"/>
      <c r="L99" s="21"/>
      <c r="M99" s="12"/>
      <c r="N99" s="19"/>
      <c r="O99" s="5"/>
      <c r="P99" s="5"/>
      <c r="Q99" s="5"/>
      <c r="R99" s="18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30" ht="26.25" x14ac:dyDescent="0.4">
      <c r="A100" s="20"/>
      <c r="B100" s="20"/>
      <c r="C100" s="20"/>
      <c r="D100" s="19"/>
      <c r="E100" s="11"/>
      <c r="F100" s="5"/>
      <c r="G100" s="18"/>
      <c r="H100" s="18"/>
      <c r="I100" s="12"/>
      <c r="J100" s="11"/>
      <c r="K100" s="5"/>
      <c r="L100" s="19"/>
      <c r="M100" s="12"/>
      <c r="N100" s="19"/>
      <c r="O100" s="17"/>
      <c r="P100" s="17"/>
      <c r="Q100" s="17"/>
      <c r="R100" s="18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</row>
    <row r="101" spans="1:30" ht="26.25" x14ac:dyDescent="0.4">
      <c r="A101" s="15"/>
      <c r="B101" s="15"/>
      <c r="C101" s="15"/>
      <c r="D101" s="14"/>
      <c r="E101" s="11"/>
      <c r="F101" s="5"/>
      <c r="G101" s="13"/>
      <c r="H101" s="13"/>
      <c r="I101" s="12"/>
      <c r="J101" s="11"/>
      <c r="K101" s="5"/>
      <c r="L101" s="11"/>
      <c r="M101" s="10"/>
      <c r="N101" s="10"/>
      <c r="O101" s="5"/>
      <c r="P101" s="5"/>
      <c r="Q101" s="5"/>
      <c r="R101" s="10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30" ht="26.25" x14ac:dyDescent="0.25">
      <c r="A102" s="9"/>
      <c r="B102" s="5"/>
      <c r="C102" s="8"/>
      <c r="D102" s="5"/>
      <c r="E102" s="5"/>
      <c r="F102" s="5"/>
      <c r="G102" s="5"/>
      <c r="H102" s="5"/>
      <c r="I102" s="7"/>
      <c r="J102" s="7"/>
      <c r="K102" s="5"/>
      <c r="L102" s="5"/>
      <c r="M102" s="5"/>
      <c r="N102" s="6"/>
      <c r="O102" s="5"/>
      <c r="P102" s="6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</sheetData>
  <mergeCells count="45">
    <mergeCell ref="Y2:AE2"/>
    <mergeCell ref="Y3:AK3"/>
    <mergeCell ref="A6:AK6"/>
    <mergeCell ref="A5:AD5"/>
    <mergeCell ref="A8:A10"/>
    <mergeCell ref="B8:B10"/>
    <mergeCell ref="C8:C10"/>
    <mergeCell ref="D8:D10"/>
    <mergeCell ref="E8:H8"/>
    <mergeCell ref="I8:I10"/>
    <mergeCell ref="J8:J10"/>
    <mergeCell ref="K8:AD8"/>
    <mergeCell ref="E9:E10"/>
    <mergeCell ref="F9:F10"/>
    <mergeCell ref="G9:H9"/>
    <mergeCell ref="K9:K10"/>
    <mergeCell ref="L9:L10"/>
    <mergeCell ref="M9:Q9"/>
    <mergeCell ref="A63:AD63"/>
    <mergeCell ref="A12:AD12"/>
    <mergeCell ref="A13:AD13"/>
    <mergeCell ref="A17:AD17"/>
    <mergeCell ref="A21:AD21"/>
    <mergeCell ref="A25:AD25"/>
    <mergeCell ref="A29:J29"/>
    <mergeCell ref="A80:AD80"/>
    <mergeCell ref="A84:J84"/>
    <mergeCell ref="A85:AD85"/>
    <mergeCell ref="A86:AD86"/>
    <mergeCell ref="A90:AD90"/>
    <mergeCell ref="A30:AD30"/>
    <mergeCell ref="A34:J34"/>
    <mergeCell ref="A35:AD35"/>
    <mergeCell ref="A36:AD36"/>
    <mergeCell ref="A62:J62"/>
    <mergeCell ref="A100:C100"/>
    <mergeCell ref="Y1:AB1"/>
    <mergeCell ref="Y4:AB4"/>
    <mergeCell ref="A97:C97"/>
    <mergeCell ref="A98:C98"/>
    <mergeCell ref="A101:C101"/>
    <mergeCell ref="D98:E98"/>
    <mergeCell ref="A94:J94"/>
    <mergeCell ref="A95:J95"/>
    <mergeCell ref="A79:J79"/>
  </mergeCells>
  <conditionalFormatting sqref="R1:R4 F1:F4">
    <cfRule type="duplicateValues" dxfId="1" priority="2" stopIfTrue="1"/>
  </conditionalFormatting>
  <conditionalFormatting sqref="E100:E101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1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Юрьевна</dc:creator>
  <cp:lastModifiedBy>Митрофанова Екатерина Юрьевна</cp:lastModifiedBy>
  <dcterms:created xsi:type="dcterms:W3CDTF">2023-06-26T09:37:19Z</dcterms:created>
  <dcterms:modified xsi:type="dcterms:W3CDTF">2023-06-26T09:37:29Z</dcterms:modified>
</cp:coreProperties>
</file>