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5300" windowHeight="8490" activeTab="0"/>
  </bookViews>
  <sheets>
    <sheet name="521" sheetId="1" r:id="rId1"/>
  </sheets>
  <definedNames>
    <definedName name="Z_51F3682E_5266_4AC6_9731_9722B0CF6B32_.wvu.Cols" localSheetId="0" hidden="1">'521'!$M:$O</definedName>
    <definedName name="Z_51F3682E_5266_4AC6_9731_9722B0CF6B32_.wvu.PrintArea" localSheetId="0" hidden="1">'521'!$A$1:$O$37</definedName>
    <definedName name="Z_51F3682E_5266_4AC6_9731_9722B0CF6B32_.wvu.Rows" localSheetId="0" hidden="1">'521'!$1:$1</definedName>
    <definedName name="_xlnm.Print_Area" localSheetId="0">'521'!$A$1:$O$166</definedName>
  </definedNames>
  <calcPr fullCalcOnLoad="1"/>
</workbook>
</file>

<file path=xl/sharedStrings.xml><?xml version="1.0" encoding="utf-8"?>
<sst xmlns="http://schemas.openxmlformats.org/spreadsheetml/2006/main" count="262" uniqueCount="176">
  <si>
    <t>№ п/п</t>
  </si>
  <si>
    <t>Наименование муниципальной программы, подпрограммы, основного мероприятия, мероприятия</t>
  </si>
  <si>
    <t>Рз, Пр</t>
  </si>
  <si>
    <t>ЦСР</t>
  </si>
  <si>
    <t>Ответственный исполнитель, соисполнитель</t>
  </si>
  <si>
    <t>1.</t>
  </si>
  <si>
    <t>2.</t>
  </si>
  <si>
    <t>Объем финансирования по источникам</t>
  </si>
  <si>
    <t>тыс.руб.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</si>
  <si>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</si>
  <si>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</si>
  <si>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</si>
  <si>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</si>
  <si>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</si>
  <si>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</si>
  <si>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</si>
  <si>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</si>
  <si>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</si>
  <si>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 xml:space="preserve">Программа 
«Обеспечение безопасности жизнедеятельности населения» 
</t>
  </si>
  <si>
    <t xml:space="preserve">0309
0310
0314
0407
0603
0605
</t>
  </si>
  <si>
    <t>11 0 00 00000</t>
  </si>
  <si>
    <t xml:space="preserve">ВСЕГО, 
в том числе </t>
  </si>
  <si>
    <t>краевой бюджет</t>
  </si>
  <si>
    <t>местный бюджет</t>
  </si>
  <si>
    <t>0309 0310</t>
  </si>
  <si>
    <t xml:space="preserve">11 1 00 00000
</t>
  </si>
  <si>
    <t xml:space="preserve">ВСЕГО, 
в том числе 
</t>
  </si>
  <si>
    <t xml:space="preserve">ответственный исполнитель – 
МКУ «УГЗ 
г. Березники»
</t>
  </si>
  <si>
    <t>соисполнитель – УИЗО</t>
  </si>
  <si>
    <t>2.1.</t>
  </si>
  <si>
    <t xml:space="preserve">Основное мероприятие 1
«Обеспечение деятельности казённых учреждений»
</t>
  </si>
  <si>
    <t xml:space="preserve">0309
0310 
</t>
  </si>
  <si>
    <t xml:space="preserve">11 1 01 00000
</t>
  </si>
  <si>
    <t xml:space="preserve">ВСЕГО, в том числе </t>
  </si>
  <si>
    <t>соисполнитель</t>
  </si>
  <si>
    <t>2.1.1.</t>
  </si>
  <si>
    <t xml:space="preserve">Мероприятие 1.1
«Содержание 
казенных учреждений»
</t>
  </si>
  <si>
    <t>11 1 01 00200</t>
  </si>
  <si>
    <t xml:space="preserve">0309
0310
</t>
  </si>
  <si>
    <t xml:space="preserve">ответственный исполнитель –
МКУ «УГЗ 
г. Березники»
</t>
  </si>
  <si>
    <t xml:space="preserve">0309
0310
</t>
  </si>
  <si>
    <t>11 1 01 24000</t>
  </si>
  <si>
    <t>2.1.2.</t>
  </si>
  <si>
    <t>11 1 02 00000</t>
  </si>
  <si>
    <t>ВСЕГО, в том числе</t>
  </si>
  <si>
    <t xml:space="preserve">Основное мероприятие 2
«Реализация мер в области обеспечения безопасности»
</t>
  </si>
  <si>
    <t>2.2.</t>
  </si>
  <si>
    <t>2.2.1.</t>
  </si>
  <si>
    <t>11 1 02 SP040</t>
  </si>
  <si>
    <t>2.2.1.1.</t>
  </si>
  <si>
    <t xml:space="preserve">Мероприятие 2.1.1
«Приобретение пожарной техники, пожарных машин»
</t>
  </si>
  <si>
    <t xml:space="preserve">Мероприятие 2.2
«Обеспечение безопасного 
отдыха населения на водных объектах» 
</t>
  </si>
  <si>
    <t>2.2.2.</t>
  </si>
  <si>
    <t>11 1 02 00410</t>
  </si>
  <si>
    <t>2.2.3.</t>
  </si>
  <si>
    <t xml:space="preserve">Мероприятие 2.3
«Мероприятия по защите населения и территорий 
от чрезвычайных ситуаций»
</t>
  </si>
  <si>
    <t>11 1 02 00430</t>
  </si>
  <si>
    <t>2.2.4.</t>
  </si>
  <si>
    <t xml:space="preserve">Мероприятие 2.4
«Развитие (создание) 
и совершенствование муниципальной пожарной охраны» 
</t>
  </si>
  <si>
    <t>11 1 02 00440</t>
  </si>
  <si>
    <t>ответственный исполнитель –
МКУ «УГЗ 
г. Березники»</t>
  </si>
  <si>
    <t>2.2.5.</t>
  </si>
  <si>
    <t>11 1 02 00460</t>
  </si>
  <si>
    <t>2.3.</t>
  </si>
  <si>
    <t xml:space="preserve">Мероприятие 3.1
«Обучение населения в сфере пожарной безопасности 
и защита населенных пунктов 
от пожаров»
</t>
  </si>
  <si>
    <t>2.3.1.</t>
  </si>
  <si>
    <t>соисполнитель – 
МКУ «УКС»</t>
  </si>
  <si>
    <t>ответственный исполнитель – 
МКУ «УГЗ 
г. Березники»</t>
  </si>
  <si>
    <t xml:space="preserve">0407
0603
0605
</t>
  </si>
  <si>
    <t>11 2 00 00000</t>
  </si>
  <si>
    <t xml:space="preserve">ответственный исполнитель </t>
  </si>
  <si>
    <t>соисполнитель – УООСиП</t>
  </si>
  <si>
    <t xml:space="preserve">Основное мероприятие 1
«Обеспечение использования, 
охраны, защиты 
и воспроизводства лесов»
</t>
  </si>
  <si>
    <t>3.1.</t>
  </si>
  <si>
    <t>11 2 01 00000</t>
  </si>
  <si>
    <t>0407</t>
  </si>
  <si>
    <t xml:space="preserve">Мероприятие 1.1 
«Сохранение площади 
и улучшение качества 
лесного массива»
</t>
  </si>
  <si>
    <t>3.1.1.</t>
  </si>
  <si>
    <t xml:space="preserve">0407 
</t>
  </si>
  <si>
    <t>11 2 01 00210</t>
  </si>
  <si>
    <t xml:space="preserve">Основное мероприятие 2
«Организация и развитие системы экологического образования и формирования 
экологической культуры»
</t>
  </si>
  <si>
    <t>3.2.</t>
  </si>
  <si>
    <t xml:space="preserve">0603
0605
</t>
  </si>
  <si>
    <t>11 2 02 00000</t>
  </si>
  <si>
    <t xml:space="preserve">Мероприятие 2.1
«Сохранение и улучшение качества окружающей среды, экологическое просвещение 
населения»
</t>
  </si>
  <si>
    <t>3.2.1.</t>
  </si>
  <si>
    <t>0605</t>
  </si>
  <si>
    <t>11 2 02 00240</t>
  </si>
  <si>
    <t>3.2.2.</t>
  </si>
  <si>
    <t xml:space="preserve">Мероприятие 2.2 «Мероприятия по сокращению санитарно-защитной зоны городских кладбищ 
г. Березники»
</t>
  </si>
  <si>
    <t>11 2 02 00420</t>
  </si>
  <si>
    <t xml:space="preserve">Мероприятие 2.3
«Ограничение распространения 
и  уничтожение борщевика Сосновского» 
</t>
  </si>
  <si>
    <t>3.2.3.</t>
  </si>
  <si>
    <t>11 2 02 00450</t>
  </si>
  <si>
    <t>0603</t>
  </si>
  <si>
    <t xml:space="preserve">Мероприятие 2.4
«Реализация мероприятий 
по предотвращению распространения 
и уничтожению борщевика Сосновского в муниципальных образованиях Пермского края»
</t>
  </si>
  <si>
    <t>3.2.4.</t>
  </si>
  <si>
    <t>11 2 02 SУ200</t>
  </si>
  <si>
    <t>0314</t>
  </si>
  <si>
    <t>11 3 00 00000</t>
  </si>
  <si>
    <t>ответственный исполнитель</t>
  </si>
  <si>
    <t>4.1.</t>
  </si>
  <si>
    <t>4.</t>
  </si>
  <si>
    <t xml:space="preserve">Основное мероприятие 1
«Материальное стимулирование деятельности народных дружинников»
</t>
  </si>
  <si>
    <t>11 3 02 00000</t>
  </si>
  <si>
    <t xml:space="preserve">Мероприятие 1.1
«Субсидии некоммерческим организациям  
на осуществление деятельности по участию 
в сфере охраны общественного порядка»
</t>
  </si>
  <si>
    <t>4.1.1.</t>
  </si>
  <si>
    <t>11 3 02 SП020</t>
  </si>
  <si>
    <t>соисполнитель –
Администрация города Березники</t>
  </si>
  <si>
    <t>Основное мероприятие 2  «Реализация мер в области обеспечения безопасности»</t>
  </si>
  <si>
    <t>4.2.</t>
  </si>
  <si>
    <t>11 3 03 00000</t>
  </si>
  <si>
    <t xml:space="preserve">Мероприятие 2.1
«Приведение в нормативное 
состояние помещений, приобретение и установка модульных конструкций»
</t>
  </si>
  <si>
    <t>4.2.1.</t>
  </si>
  <si>
    <t>11 3 03 SП150</t>
  </si>
  <si>
    <t xml:space="preserve">ВСЕГО,
в том числе
</t>
  </si>
  <si>
    <t>4.2.2.</t>
  </si>
  <si>
    <t>11 3 03 00450</t>
  </si>
  <si>
    <t>соисполнитель –
МКУ «УКС»</t>
  </si>
  <si>
    <t>2.2.6.</t>
  </si>
  <si>
    <t xml:space="preserve">Мероприятие 2.6
«Мероприятия 
по установлению причин образования оползня 
в д. Верхние Новинки»
</t>
  </si>
  <si>
    <t>11 1 02 SП200</t>
  </si>
  <si>
    <t xml:space="preserve">0310
</t>
  </si>
  <si>
    <t xml:space="preserve">РЕСУРСНОЕ ОБЕСПЕЧЕНИЕ  
реализации муниципальной программы «Обеспечение безопасности жизнедеятельности населения»                                                                   </t>
  </si>
  <si>
    <t>В том числе по годам реализации</t>
  </si>
  <si>
    <t xml:space="preserve">Подпрограмма 2
«Охрана окружающей среды муниципального образования 
«Город Березники» Пермского края
</t>
  </si>
  <si>
    <t>Подпрограмма 3
«Охрана общественного порядка на территории муниципального образования 
«Город Березники»
Пермского края</t>
  </si>
  <si>
    <t>Соисполнитель – Управление по охране окружающей среды и природопользованию администрации города Березники (далее – УООСиП)</t>
  </si>
  <si>
    <t>Соисполнитель – Администрация 
города Березники</t>
  </si>
  <si>
    <t>Соисполнитель – Муниципальное казенное учреждение «Управление капитального строительства» 
(далее – МКУ «УКС»)</t>
  </si>
  <si>
    <t>Соисполнитель – Управление имущественных 
и земельных отношений администрации 
города Березники 
(далее – УИЗО)</t>
  </si>
  <si>
    <t>ВСЕГО, в том числе Администрация города Березники</t>
  </si>
  <si>
    <t>соисполнитель – 
МКУ ИТ</t>
  </si>
  <si>
    <t>соисполнитель –                      МКУ «СБ»</t>
  </si>
  <si>
    <t>соисполнитель –                           МКУ «СБ»</t>
  </si>
  <si>
    <t>соисполнитель –            МКУ «СБ»</t>
  </si>
  <si>
    <t>ВСЕГО, в том числе УИЗО</t>
  </si>
  <si>
    <t>ВСЕГО, в том числе УООСиП</t>
  </si>
  <si>
    <t>Соисполнитель – Муниципальное 
казенное учреждение «Информационные технологии» 
(далее – МКУ ИТ)</t>
  </si>
  <si>
    <t xml:space="preserve">
</t>
  </si>
  <si>
    <t>«Приложение 3
к муниципальной программе
«Обеспечение безопасности 
жизнедеятельности населения»</t>
  </si>
  <si>
    <t>ВСЕГО, в том числе    МКУ «УКС»</t>
  </si>
  <si>
    <t>соисполнитель –        УИЗО</t>
  </si>
  <si>
    <t>ВСЕГО, в том числе   МКУ «УГЗ 
г. Березники»</t>
  </si>
  <si>
    <t>ВСЕГО, в том числе   МКУ «УКС»</t>
  </si>
  <si>
    <t>соисполнитель -                                                                        УИЗО</t>
  </si>
  <si>
    <t>соисполнитель –                                                     УООСиП</t>
  </si>
  <si>
    <t>соисполнитель –                                                             МКУ «СБ»</t>
  </si>
  <si>
    <t>соисполнитель –                                                                      УООСиП</t>
  </si>
  <si>
    <t>соисполнитель –                                                                               УООСиП</t>
  </si>
  <si>
    <t>соисполнитель –                                                                                           УООСиП</t>
  </si>
  <si>
    <t>соисполнитель -                                                                                              МКУ «УКС»</t>
  </si>
  <si>
    <t>3.</t>
  </si>
  <si>
    <t>ВСЕГО, в том числе   МКУ «УГЗ г. Березники»</t>
  </si>
  <si>
    <t xml:space="preserve">ВСЕГО, в том числе УИЗО
</t>
  </si>
  <si>
    <t>Мероприятие 2.5 «Оборудование передвижных спасательных постов»</t>
  </si>
  <si>
    <t>ответственный исполнитель –
МКУ «УГЗ г. Березники»</t>
  </si>
  <si>
    <t>соисполнитель –                                                                       МКУ ИТ</t>
  </si>
  <si>
    <t>ответственный исполнитель –                                                МКУ «УГЗ г. Березники»</t>
  </si>
  <si>
    <t>Ответственный исполнитель – Муниципальное казённое учреждение «Управление гражданской защиты 
г. Березники» 
(далее – МКУ 
«УГЗ г. Березники»)</t>
  </si>
  <si>
    <t>ВСЕГО, в том числе    МКУ «УГЗ г. Березники»</t>
  </si>
  <si>
    <t>соисполнитель –                 МКУ «УКС»</t>
  </si>
  <si>
    <t>ВСЕГО, в том числе                                                                    МКУ «УГЗ г. Березники»</t>
  </si>
  <si>
    <t>соисполнитель –                                                              МБУ «Спецавтохозяйство         г. Березники»</t>
  </si>
  <si>
    <t>соисполнитель –           МБУ «Спецавтохозяйство          г. Березники»</t>
  </si>
  <si>
    <t>соисполнитель –                 МКУ ИТ</t>
  </si>
  <si>
    <t>Мероприятие 1.2
«Мероприятия, обеспечивающие функционирование и развитие учреждений»</t>
  </si>
  <si>
    <t>0310</t>
  </si>
  <si>
    <t xml:space="preserve">Подпрограмма 1 
«Обеспечение безопасности жизнедеятельности населения </t>
  </si>
  <si>
    <t>Основное мероприятие 3 «Реализация мер в области обеспечения пожарной безопасности населения»</t>
  </si>
  <si>
    <t>соисполнитель –                                                                   МБУ Спецавтохозяйство              г. Березники»</t>
  </si>
  <si>
    <t>Мероприятие 2.2
«Разработка ПСД 
на проведение ремонтных работ в помещениях, используемых для обеспечения общественной безопасности»</t>
  </si>
  <si>
    <t>Соисполнитель – Муниципальное 
казенное учреждение «Служба благоустройства                г. Березники»
(далее – МКУ «СБ»)</t>
  </si>
  <si>
    <t xml:space="preserve">Соисполнитель –  Муниципальное бюджетное учреждение «Спецавтохозяйство                 г. Березники» (далее – МБУ «Спецавтохозяйство г. Березники»)
</t>
  </si>
  <si>
    <t xml:space="preserve">Мероприятие 2.1
«Реализация муниципальных программ, приоритетных муниципальных 
проектов 
в рамках приоритетных региональных проектов, инвестиционных проектов муниципальных образований»
</t>
  </si>
  <si>
    <t>соисполнитель -         МБУ «Спецавтохозяйство г.Березники»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</si>
</sst>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10" xfId="0" applyNumberFormat="1" applyFont="1" applyFill="1" applyBorder="1" applyAlignment="1" applyProtection="1">
      <alignment wrapText="1"/>
      <protection locked="0"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 applyProtection="1">
      <alignment vertical="top"/>
      <protection locked="0"/>
    </xf>
    <xf numFmtId="0" fontId="2" fillId="33" borderId="10" xfId="0" applyNumberFormat="1" applyFont="1" applyFill="1" applyBorder="1" applyAlignment="1" applyProtection="1">
      <alignment/>
      <protection locked="0"/>
    </xf>
    <xf numFmtId="172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4" fillId="33" borderId="0" xfId="0" applyNumberFormat="1" applyFont="1" applyFill="1" applyBorder="1" applyAlignment="1" applyProtection="1">
      <alignment horizontal="center" wrapText="1"/>
      <protection locked="0"/>
    </xf>
    <xf numFmtId="0" fontId="2" fillId="33" borderId="10" xfId="0" applyNumberFormat="1" applyFont="1" applyFill="1" applyBorder="1" applyAlignment="1" applyProtection="1">
      <alignment horizontal="center" wrapText="1"/>
      <protection locked="0"/>
    </xf>
    <xf numFmtId="172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left" wrapText="1"/>
      <protection locked="0"/>
    </xf>
    <xf numFmtId="1" fontId="2" fillId="33" borderId="10" xfId="0" applyNumberFormat="1" applyFont="1" applyFill="1" applyBorder="1" applyAlignment="1" applyProtection="1">
      <alignment/>
      <protection locked="0"/>
    </xf>
    <xf numFmtId="0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Border="1" applyAlignment="1">
      <alignment vertical="top"/>
    </xf>
    <xf numFmtId="0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Alignment="1">
      <alignment/>
    </xf>
    <xf numFmtId="0" fontId="3" fillId="33" borderId="0" xfId="0" applyNumberFormat="1" applyFont="1" applyFill="1" applyBorder="1" applyAlignment="1" applyProtection="1">
      <alignment wrapText="1"/>
      <protection locked="0"/>
    </xf>
    <xf numFmtId="173" fontId="2" fillId="33" borderId="10" xfId="0" applyNumberFormat="1" applyFont="1" applyFill="1" applyBorder="1" applyAlignment="1" applyProtection="1">
      <alignment horizontal="center" wrapText="1"/>
      <protection locked="0"/>
    </xf>
    <xf numFmtId="173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173" fontId="2" fillId="33" borderId="10" xfId="0" applyNumberFormat="1" applyFont="1" applyFill="1" applyBorder="1" applyAlignment="1" applyProtection="1">
      <alignment/>
      <protection locked="0"/>
    </xf>
    <xf numFmtId="173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0" xfId="0" applyNumberFormat="1" applyFont="1" applyFill="1" applyBorder="1" applyAlignment="1">
      <alignment wrapText="1"/>
    </xf>
    <xf numFmtId="0" fontId="3" fillId="33" borderId="0" xfId="0" applyNumberFormat="1" applyFont="1" applyFill="1" applyBorder="1" applyAlignment="1" applyProtection="1">
      <alignment horizontal="center" wrapText="1"/>
      <protection locked="0"/>
    </xf>
    <xf numFmtId="0" fontId="2" fillId="33" borderId="11" xfId="0" applyNumberFormat="1" applyFont="1" applyFill="1" applyBorder="1" applyAlignment="1" applyProtection="1">
      <alignment vertical="top" wrapText="1"/>
      <protection locked="0"/>
    </xf>
    <xf numFmtId="0" fontId="2" fillId="33" borderId="12" xfId="0" applyNumberFormat="1" applyFont="1" applyFill="1" applyBorder="1" applyAlignment="1" applyProtection="1">
      <alignment vertical="top" wrapText="1"/>
      <protection locked="0"/>
    </xf>
    <xf numFmtId="172" fontId="2" fillId="33" borderId="13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/>
    </xf>
    <xf numFmtId="172" fontId="2" fillId="33" borderId="14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/>
    </xf>
    <xf numFmtId="49" fontId="2" fillId="33" borderId="11" xfId="0" applyNumberFormat="1" applyFont="1" applyFill="1" applyBorder="1" applyAlignment="1" applyProtection="1">
      <alignment vertical="top" wrapText="1"/>
      <protection locked="0"/>
    </xf>
    <xf numFmtId="49" fontId="2" fillId="33" borderId="15" xfId="0" applyNumberFormat="1" applyFont="1" applyFill="1" applyBorder="1" applyAlignment="1" applyProtection="1">
      <alignment vertical="top" wrapText="1"/>
      <protection locked="0"/>
    </xf>
    <xf numFmtId="49" fontId="2" fillId="33" borderId="12" xfId="0" applyNumberFormat="1" applyFont="1" applyFill="1" applyBorder="1" applyAlignment="1" applyProtection="1">
      <alignment vertical="top" wrapText="1"/>
      <protection locked="0"/>
    </xf>
    <xf numFmtId="0" fontId="2" fillId="33" borderId="11" xfId="0" applyNumberFormat="1" applyFont="1" applyFill="1" applyBorder="1" applyAlignment="1" applyProtection="1">
      <alignment vertical="top"/>
      <protection locked="0"/>
    </xf>
    <xf numFmtId="0" fontId="2" fillId="33" borderId="12" xfId="0" applyNumberFormat="1" applyFont="1" applyFill="1" applyBorder="1" applyAlignment="1" applyProtection="1">
      <alignment vertical="top"/>
      <protection locked="0"/>
    </xf>
    <xf numFmtId="173" fontId="2" fillId="33" borderId="12" xfId="0" applyNumberFormat="1" applyFont="1" applyFill="1" applyBorder="1" applyAlignment="1" applyProtection="1">
      <alignment horizontal="center" vertical="center"/>
      <protection locked="0"/>
    </xf>
    <xf numFmtId="173" fontId="2" fillId="33" borderId="11" xfId="0" applyNumberFormat="1" applyFont="1" applyFill="1" applyBorder="1" applyAlignment="1" applyProtection="1">
      <alignment vertical="center"/>
      <protection locked="0"/>
    </xf>
    <xf numFmtId="0" fontId="2" fillId="33" borderId="11" xfId="0" applyNumberFormat="1" applyFont="1" applyFill="1" applyBorder="1" applyAlignment="1" applyProtection="1">
      <alignment vertical="center"/>
      <protection locked="0"/>
    </xf>
    <xf numFmtId="0" fontId="2" fillId="33" borderId="12" xfId="0" applyNumberFormat="1" applyFont="1" applyFill="1" applyBorder="1" applyAlignment="1" applyProtection="1">
      <alignment horizontal="center" vertical="center"/>
      <protection locked="0"/>
    </xf>
    <xf numFmtId="1" fontId="2" fillId="33" borderId="12" xfId="0" applyNumberFormat="1" applyFont="1" applyFill="1" applyBorder="1" applyAlignment="1" applyProtection="1">
      <alignment horizontal="center" vertical="center"/>
      <protection locked="0"/>
    </xf>
    <xf numFmtId="49" fontId="2" fillId="33" borderId="11" xfId="0" applyNumberFormat="1" applyFont="1" applyFill="1" applyBorder="1" applyAlignment="1" applyProtection="1">
      <alignment vertical="top"/>
      <protection locked="0"/>
    </xf>
    <xf numFmtId="49" fontId="2" fillId="33" borderId="15" xfId="0" applyNumberFormat="1" applyFont="1" applyFill="1" applyBorder="1" applyAlignment="1" applyProtection="1">
      <alignment vertical="top"/>
      <protection locked="0"/>
    </xf>
    <xf numFmtId="49" fontId="2" fillId="33" borderId="12" xfId="0" applyNumberFormat="1" applyFont="1" applyFill="1" applyBorder="1" applyAlignment="1" applyProtection="1">
      <alignment vertical="top"/>
      <protection locked="0"/>
    </xf>
    <xf numFmtId="0" fontId="2" fillId="33" borderId="11" xfId="0" applyFont="1" applyFill="1" applyBorder="1" applyAlignment="1" applyProtection="1">
      <alignment vertical="top"/>
      <protection locked="0"/>
    </xf>
    <xf numFmtId="0" fontId="2" fillId="33" borderId="15" xfId="0" applyFont="1" applyFill="1" applyBorder="1" applyAlignment="1" applyProtection="1">
      <alignment vertical="top"/>
      <protection locked="0"/>
    </xf>
    <xf numFmtId="0" fontId="2" fillId="33" borderId="12" xfId="0" applyFont="1" applyFill="1" applyBorder="1" applyAlignment="1" applyProtection="1">
      <alignment vertical="top"/>
      <protection locked="0"/>
    </xf>
    <xf numFmtId="49" fontId="2" fillId="33" borderId="11" xfId="0" applyNumberFormat="1" applyFont="1" applyFill="1" applyBorder="1" applyAlignment="1" applyProtection="1">
      <alignment horizontal="center" vertical="top"/>
      <protection locked="0"/>
    </xf>
    <xf numFmtId="0" fontId="2" fillId="33" borderId="11" xfId="0" applyFont="1" applyFill="1" applyBorder="1" applyAlignment="1" applyProtection="1">
      <alignment horizontal="center" vertical="top"/>
      <protection locked="0"/>
    </xf>
    <xf numFmtId="49" fontId="2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5" xfId="0" applyNumberFormat="1" applyFont="1" applyFill="1" applyBorder="1" applyAlignment="1" applyProtection="1">
      <alignment vertical="top"/>
      <protection locked="0"/>
    </xf>
    <xf numFmtId="0" fontId="2" fillId="33" borderId="10" xfId="0" applyNumberFormat="1" applyFont="1" applyFill="1" applyBorder="1" applyAlignment="1" applyProtection="1">
      <alignment horizontal="left" vertical="top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49" fontId="2" fillId="33" borderId="10" xfId="0" applyNumberFormat="1" applyFont="1" applyFill="1" applyBorder="1" applyAlignment="1" applyProtection="1">
      <alignment horizontal="center" vertical="top"/>
      <protection locked="0"/>
    </xf>
    <xf numFmtId="0" fontId="2" fillId="33" borderId="10" xfId="0" applyNumberFormat="1" applyFont="1" applyFill="1" applyBorder="1" applyAlignment="1" applyProtection="1">
      <alignment horizontal="center" vertical="top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1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5" xfId="0" applyNumberFormat="1" applyFont="1" applyFill="1" applyBorder="1" applyAlignment="1" applyProtection="1">
      <alignment vertical="top" wrapText="1"/>
      <protection locked="0"/>
    </xf>
    <xf numFmtId="173" fontId="2" fillId="33" borderId="10" xfId="0" applyNumberFormat="1" applyFont="1" applyFill="1" applyBorder="1" applyAlignment="1" applyProtection="1">
      <alignment horizontal="center" vertical="center"/>
      <protection locked="0"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3" fontId="2" fillId="33" borderId="10" xfId="0" applyNumberFormat="1" applyFont="1" applyFill="1" applyBorder="1" applyAlignment="1" applyProtection="1">
      <alignment horizontal="center" vertical="center"/>
      <protection locked="0"/>
    </xf>
    <xf numFmtId="173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17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0" applyNumberFormat="1" applyFont="1" applyFill="1" applyBorder="1" applyAlignment="1" applyProtection="1">
      <alignment horizontal="center" vertical="top" wrapText="1"/>
      <protection locked="0"/>
    </xf>
    <xf numFmtId="172" fontId="2" fillId="33" borderId="10" xfId="0" applyNumberFormat="1" applyFont="1" applyFill="1" applyBorder="1" applyAlignment="1" applyProtection="1">
      <alignment horizontal="center" vertical="center"/>
      <protection locked="0"/>
    </xf>
    <xf numFmtId="1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73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>
      <alignment/>
    </xf>
    <xf numFmtId="0" fontId="2" fillId="33" borderId="11" xfId="0" applyNumberFormat="1" applyFont="1" applyFill="1" applyBorder="1" applyAlignment="1" applyProtection="1">
      <alignment horizontal="left" vertical="top" wrapText="1"/>
      <protection locked="0"/>
    </xf>
    <xf numFmtId="0" fontId="2" fillId="33" borderId="15" xfId="0" applyNumberFormat="1" applyFont="1" applyFill="1" applyBorder="1" applyAlignment="1" applyProtection="1">
      <alignment horizontal="left" vertical="top" wrapText="1"/>
      <protection locked="0"/>
    </xf>
    <xf numFmtId="0" fontId="2" fillId="33" borderId="12" xfId="0" applyNumberFormat="1" applyFont="1" applyFill="1" applyBorder="1" applyAlignment="1" applyProtection="1">
      <alignment horizontal="left" vertical="top" wrapText="1"/>
      <protection locked="0"/>
    </xf>
    <xf numFmtId="0" fontId="2" fillId="33" borderId="11" xfId="0" applyNumberFormat="1" applyFont="1" applyFill="1" applyBorder="1" applyAlignment="1" applyProtection="1">
      <alignment horizontal="center" vertical="top"/>
      <protection locked="0"/>
    </xf>
    <xf numFmtId="0" fontId="2" fillId="33" borderId="15" xfId="0" applyNumberFormat="1" applyFont="1" applyFill="1" applyBorder="1" applyAlignment="1" applyProtection="1">
      <alignment horizontal="center" vertical="top"/>
      <protection locked="0"/>
    </xf>
    <xf numFmtId="0" fontId="2" fillId="33" borderId="12" xfId="0" applyNumberFormat="1" applyFont="1" applyFill="1" applyBorder="1" applyAlignment="1" applyProtection="1">
      <alignment horizontal="center" vertical="top"/>
      <protection locked="0"/>
    </xf>
    <xf numFmtId="0" fontId="2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5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0" xfId="0" applyNumberFormat="1" applyFont="1" applyFill="1" applyBorder="1" applyAlignment="1" applyProtection="1">
      <alignment horizontal="center" vertical="top"/>
      <protection locked="0"/>
    </xf>
    <xf numFmtId="0" fontId="2" fillId="33" borderId="10" xfId="0" applyNumberFormat="1" applyFont="1" applyFill="1" applyBorder="1" applyAlignment="1" applyProtection="1">
      <alignment horizontal="left" vertical="top"/>
      <protection locked="0"/>
    </xf>
    <xf numFmtId="0" fontId="2" fillId="33" borderId="11" xfId="0" applyNumberFormat="1" applyFont="1" applyFill="1" applyBorder="1" applyAlignment="1" applyProtection="1">
      <alignment horizontal="left" vertical="top"/>
      <protection locked="0"/>
    </xf>
    <xf numFmtId="0" fontId="2" fillId="33" borderId="12" xfId="0" applyNumberFormat="1" applyFont="1" applyFill="1" applyBorder="1" applyAlignment="1" applyProtection="1">
      <alignment horizontal="left" vertical="top"/>
      <protection locked="0"/>
    </xf>
    <xf numFmtId="0" fontId="2" fillId="33" borderId="11" xfId="0" applyNumberFormat="1" applyFont="1" applyFill="1" applyBorder="1" applyAlignment="1" applyProtection="1">
      <alignment horizontal="center"/>
      <protection locked="0"/>
    </xf>
    <xf numFmtId="0" fontId="2" fillId="33" borderId="12" xfId="0" applyNumberFormat="1" applyFont="1" applyFill="1" applyBorder="1" applyAlignment="1" applyProtection="1">
      <alignment horizontal="center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49" fontId="2" fillId="33" borderId="15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5" xfId="0" applyNumberFormat="1" applyFont="1" applyFill="1" applyBorder="1" applyAlignment="1" applyProtection="1">
      <alignment horizontal="left" vertical="top"/>
      <protection locked="0"/>
    </xf>
    <xf numFmtId="49" fontId="2" fillId="33" borderId="10" xfId="0" applyNumberFormat="1" applyFont="1" applyFill="1" applyBorder="1" applyAlignment="1" applyProtection="1">
      <alignment horizontal="center" vertical="top"/>
      <protection locked="0"/>
    </xf>
    <xf numFmtId="0" fontId="2" fillId="33" borderId="10" xfId="0" applyFont="1" applyFill="1" applyBorder="1" applyAlignment="1" applyProtection="1">
      <alignment horizontal="center" vertical="top"/>
      <protection locked="0"/>
    </xf>
    <xf numFmtId="1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173" fontId="2" fillId="33" borderId="10" xfId="0" applyNumberFormat="1" applyFont="1" applyFill="1" applyBorder="1" applyAlignment="1" applyProtection="1">
      <alignment horizontal="center"/>
      <protection locked="0"/>
    </xf>
    <xf numFmtId="17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73" fontId="2" fillId="33" borderId="10" xfId="0" applyNumberFormat="1" applyFont="1" applyFill="1" applyBorder="1" applyAlignment="1" applyProtection="1">
      <alignment horizontal="center" vertical="center"/>
      <protection locked="0"/>
    </xf>
    <xf numFmtId="1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3" xfId="0" applyNumberFormat="1" applyFont="1" applyFill="1" applyBorder="1" applyAlignment="1" applyProtection="1">
      <alignment horizontal="center" wrapText="1"/>
      <protection locked="0"/>
    </xf>
    <xf numFmtId="0" fontId="23" fillId="33" borderId="13" xfId="0" applyNumberFormat="1" applyFont="1" applyFill="1" applyBorder="1" applyAlignment="1" applyProtection="1">
      <alignment wrapText="1"/>
      <protection locked="0"/>
    </xf>
    <xf numFmtId="0" fontId="22" fillId="33" borderId="10" xfId="0" applyNumberFormat="1" applyFont="1" applyFill="1" applyBorder="1" applyAlignment="1" applyProtection="1">
      <alignment horizont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3" fontId="2" fillId="33" borderId="10" xfId="0" applyNumberFormat="1" applyFont="1" applyFill="1" applyBorder="1" applyAlignment="1" applyProtection="1">
      <alignment horizontal="center" vertical="center"/>
      <protection locked="0"/>
    </xf>
    <xf numFmtId="172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>
      <alignment horizontal="left" wrapText="1"/>
    </xf>
    <xf numFmtId="0" fontId="2" fillId="33" borderId="0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 applyProtection="1">
      <alignment horizontal="center" wrapText="1"/>
      <protection locked="0"/>
    </xf>
    <xf numFmtId="0" fontId="0" fillId="33" borderId="15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2" fillId="33" borderId="15" xfId="0" applyNumberFormat="1" applyFont="1" applyFill="1" applyBorder="1" applyAlignment="1" applyProtection="1">
      <alignment vertical="top" wrapText="1"/>
      <protection locked="0"/>
    </xf>
    <xf numFmtId="0" fontId="0" fillId="33" borderId="15" xfId="0" applyFill="1" applyBorder="1" applyAlignment="1">
      <alignment vertical="top" wrapText="1"/>
    </xf>
    <xf numFmtId="49" fontId="2" fillId="33" borderId="15" xfId="0" applyNumberFormat="1" applyFont="1" applyFill="1" applyBorder="1" applyAlignment="1" applyProtection="1">
      <alignment horizontal="center" vertical="top"/>
      <protection locked="0"/>
    </xf>
    <xf numFmtId="0" fontId="2" fillId="33" borderId="15" xfId="0" applyFont="1" applyFill="1" applyBorder="1" applyAlignment="1" applyProtection="1">
      <alignment horizontal="center" vertical="top"/>
      <protection locked="0"/>
    </xf>
    <xf numFmtId="0" fontId="0" fillId="33" borderId="15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2" fillId="33" borderId="15" xfId="0" applyNumberFormat="1" applyFont="1" applyFill="1" applyBorder="1" applyAlignment="1" applyProtection="1">
      <alignment vertical="top"/>
      <protection locked="0"/>
    </xf>
    <xf numFmtId="0" fontId="0" fillId="33" borderId="12" xfId="0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8"/>
  <sheetViews>
    <sheetView tabSelected="1" view="pageBreakPreview" zoomScale="98" zoomScaleNormal="90" zoomScaleSheetLayoutView="98" zoomScalePageLayoutView="40" workbookViewId="0" topLeftCell="A153">
      <selection activeCell="S46" sqref="S46"/>
    </sheetView>
  </sheetViews>
  <sheetFormatPr defaultColWidth="8.8515625" defaultRowHeight="15"/>
  <cols>
    <col min="1" max="1" width="6.57421875" style="7" customWidth="1"/>
    <col min="2" max="2" width="21.7109375" style="7" customWidth="1"/>
    <col min="3" max="3" width="5.8515625" style="7" customWidth="1"/>
    <col min="4" max="4" width="13.00390625" style="7" customWidth="1"/>
    <col min="5" max="5" width="20.140625" style="7" customWidth="1"/>
    <col min="6" max="6" width="15.421875" style="7" customWidth="1"/>
    <col min="7" max="7" width="11.421875" style="7" bestFit="1" customWidth="1"/>
    <col min="8" max="12" width="9.140625" style="7" bestFit="1" customWidth="1"/>
    <col min="13" max="13" width="9.28125" style="7" customWidth="1"/>
    <col min="14" max="14" width="9.57421875" style="7" customWidth="1"/>
    <col min="15" max="15" width="9.28125" style="7" customWidth="1"/>
    <col min="16" max="16" width="25.57421875" style="7" customWidth="1"/>
    <col min="17" max="16384" width="8.8515625" style="7" customWidth="1"/>
  </cols>
  <sheetData>
    <row r="1" spans="1:15" ht="24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57.75" customHeight="1">
      <c r="A2" s="25"/>
      <c r="B2" s="25"/>
      <c r="C2" s="25"/>
      <c r="D2" s="25"/>
      <c r="E2" s="25"/>
      <c r="F2" s="25"/>
      <c r="G2" s="25"/>
      <c r="H2" s="25"/>
      <c r="I2" s="25" t="s">
        <v>139</v>
      </c>
      <c r="J2" s="25"/>
      <c r="K2" s="25"/>
      <c r="L2" s="109" t="s">
        <v>140</v>
      </c>
      <c r="M2" s="109"/>
      <c r="N2" s="109"/>
      <c r="O2" s="109"/>
    </row>
    <row r="3" spans="1:15" ht="38.25" customHeight="1">
      <c r="A3" s="110" t="s">
        <v>123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ht="23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6"/>
      <c r="M4" s="101"/>
      <c r="N4" s="102"/>
      <c r="O4" s="20" t="s">
        <v>8</v>
      </c>
    </row>
    <row r="5" spans="1:15" s="15" customFormat="1" ht="24" customHeight="1">
      <c r="A5" s="81" t="s">
        <v>0</v>
      </c>
      <c r="B5" s="81" t="s">
        <v>1</v>
      </c>
      <c r="C5" s="81" t="s">
        <v>2</v>
      </c>
      <c r="D5" s="81" t="s">
        <v>3</v>
      </c>
      <c r="E5" s="81" t="s">
        <v>4</v>
      </c>
      <c r="F5" s="81" t="s">
        <v>7</v>
      </c>
      <c r="G5" s="81" t="s">
        <v>124</v>
      </c>
      <c r="H5" s="81"/>
      <c r="I5" s="81"/>
      <c r="J5" s="81"/>
      <c r="K5" s="81"/>
      <c r="L5" s="81"/>
      <c r="M5" s="81"/>
      <c r="N5" s="100"/>
      <c r="O5" s="100"/>
    </row>
    <row r="6" spans="1:15" s="16" customFormat="1" ht="60" customHeight="1">
      <c r="A6" s="103"/>
      <c r="B6" s="103"/>
      <c r="C6" s="103"/>
      <c r="D6" s="103"/>
      <c r="E6" s="103"/>
      <c r="F6" s="103"/>
      <c r="G6" s="65" t="s">
        <v>9</v>
      </c>
      <c r="H6" s="65" t="s">
        <v>10</v>
      </c>
      <c r="I6" s="65" t="s">
        <v>11</v>
      </c>
      <c r="J6" s="65" t="s">
        <v>12</v>
      </c>
      <c r="K6" s="65" t="s">
        <v>13</v>
      </c>
      <c r="L6" s="65" t="s">
        <v>14</v>
      </c>
      <c r="M6" s="65" t="s">
        <v>15</v>
      </c>
      <c r="N6" s="65" t="s">
        <v>16</v>
      </c>
      <c r="O6" s="65" t="s">
        <v>17</v>
      </c>
    </row>
    <row r="7" spans="1:15" s="16" customFormat="1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</row>
    <row r="8" spans="1:16" s="16" customFormat="1" ht="24" customHeight="1">
      <c r="A8" s="27" t="s">
        <v>5</v>
      </c>
      <c r="B8" s="72" t="s">
        <v>18</v>
      </c>
      <c r="C8" s="78" t="s">
        <v>19</v>
      </c>
      <c r="D8" s="27" t="s">
        <v>20</v>
      </c>
      <c r="E8" s="72" t="s">
        <v>21</v>
      </c>
      <c r="F8" s="66">
        <f>G8+H8+I8+J8+K8+L8+M8+N8+O8</f>
        <v>750751.3999999999</v>
      </c>
      <c r="G8" s="66">
        <f>G9+G11</f>
        <v>96868.7</v>
      </c>
      <c r="H8" s="66">
        <f>H9+H11</f>
        <v>107818</v>
      </c>
      <c r="I8" s="66">
        <f aca="true" t="shared" si="0" ref="I8:O8">I9+I11</f>
        <v>68670.4</v>
      </c>
      <c r="J8" s="66">
        <f t="shared" si="0"/>
        <v>57191.49999999999</v>
      </c>
      <c r="K8" s="66">
        <f t="shared" si="0"/>
        <v>101358</v>
      </c>
      <c r="L8" s="66">
        <f>L9+L11</f>
        <v>73604</v>
      </c>
      <c r="M8" s="66">
        <f t="shared" si="0"/>
        <v>103249.6</v>
      </c>
      <c r="N8" s="66">
        <f t="shared" si="0"/>
        <v>70995.6</v>
      </c>
      <c r="O8" s="66">
        <f t="shared" si="0"/>
        <v>70995.6</v>
      </c>
      <c r="P8" s="6"/>
    </row>
    <row r="9" spans="1:16" s="16" customFormat="1" ht="15" customHeight="1">
      <c r="A9" s="59"/>
      <c r="B9" s="73"/>
      <c r="C9" s="79"/>
      <c r="D9" s="59"/>
      <c r="E9" s="73"/>
      <c r="F9" s="9" t="s">
        <v>23</v>
      </c>
      <c r="G9" s="97">
        <f aca="true" t="shared" si="1" ref="G9:O9">G22+G82+G130</f>
        <v>69700.9</v>
      </c>
      <c r="H9" s="97">
        <f t="shared" si="1"/>
        <v>70062.9</v>
      </c>
      <c r="I9" s="97">
        <f t="shared" si="1"/>
        <v>56628.4</v>
      </c>
      <c r="J9" s="97">
        <f t="shared" si="1"/>
        <v>55223.99999999999</v>
      </c>
      <c r="K9" s="97">
        <f t="shared" si="1"/>
        <v>100848.3</v>
      </c>
      <c r="L9" s="97">
        <f t="shared" si="1"/>
        <v>73082.7</v>
      </c>
      <c r="M9" s="97">
        <f t="shared" si="1"/>
        <v>102728.3</v>
      </c>
      <c r="N9" s="97">
        <f t="shared" si="1"/>
        <v>70474.3</v>
      </c>
      <c r="O9" s="97">
        <f t="shared" si="1"/>
        <v>70474.3</v>
      </c>
      <c r="P9" s="6"/>
    </row>
    <row r="10" spans="1:16" s="16" customFormat="1" ht="15" customHeight="1">
      <c r="A10" s="59"/>
      <c r="B10" s="73"/>
      <c r="C10" s="79"/>
      <c r="D10" s="59"/>
      <c r="E10" s="73"/>
      <c r="F10" s="21">
        <f>G9+H9+I9+J9+K9+L9+M9+N9+O9</f>
        <v>669224.1000000001</v>
      </c>
      <c r="G10" s="97"/>
      <c r="H10" s="97"/>
      <c r="I10" s="97"/>
      <c r="J10" s="97"/>
      <c r="K10" s="97"/>
      <c r="L10" s="97"/>
      <c r="M10" s="97"/>
      <c r="N10" s="97"/>
      <c r="O10" s="97"/>
      <c r="P10" s="6"/>
    </row>
    <row r="11" spans="1:16" s="16" customFormat="1" ht="15" customHeight="1">
      <c r="A11" s="59"/>
      <c r="B11" s="73"/>
      <c r="C11" s="79"/>
      <c r="D11" s="59"/>
      <c r="E11" s="73"/>
      <c r="F11" s="9" t="s">
        <v>22</v>
      </c>
      <c r="G11" s="97">
        <f aca="true" t="shared" si="2" ref="G11:O11">G24+G84+G132</f>
        <v>27167.8</v>
      </c>
      <c r="H11" s="97">
        <f t="shared" si="2"/>
        <v>37755.1</v>
      </c>
      <c r="I11" s="97">
        <f t="shared" si="2"/>
        <v>12042</v>
      </c>
      <c r="J11" s="97">
        <f t="shared" si="2"/>
        <v>1967.5</v>
      </c>
      <c r="K11" s="97">
        <f t="shared" si="2"/>
        <v>509.7</v>
      </c>
      <c r="L11" s="97">
        <f t="shared" si="2"/>
        <v>521.3</v>
      </c>
      <c r="M11" s="97">
        <f t="shared" si="2"/>
        <v>521.3</v>
      </c>
      <c r="N11" s="97">
        <f t="shared" si="2"/>
        <v>521.3</v>
      </c>
      <c r="O11" s="97">
        <f t="shared" si="2"/>
        <v>521.3</v>
      </c>
      <c r="P11" s="6"/>
    </row>
    <row r="12" spans="1:16" s="16" customFormat="1" ht="15" customHeight="1">
      <c r="A12" s="59"/>
      <c r="B12" s="73"/>
      <c r="C12" s="79"/>
      <c r="D12" s="59"/>
      <c r="E12" s="74"/>
      <c r="F12" s="21">
        <f>G11+H11+I11+J11+K11+L11+M11+N11+O11</f>
        <v>81527.3</v>
      </c>
      <c r="G12" s="97"/>
      <c r="H12" s="97"/>
      <c r="I12" s="97"/>
      <c r="J12" s="97"/>
      <c r="K12" s="97"/>
      <c r="L12" s="97"/>
      <c r="M12" s="97"/>
      <c r="N12" s="97"/>
      <c r="O12" s="97"/>
      <c r="P12" s="6"/>
    </row>
    <row r="13" spans="1:16" ht="117" customHeight="1">
      <c r="A13" s="59"/>
      <c r="B13" s="59"/>
      <c r="C13" s="59"/>
      <c r="D13" s="59"/>
      <c r="E13" s="54" t="s">
        <v>159</v>
      </c>
      <c r="F13" s="66">
        <f>G13+H13+I13+J13+K13+L13+M13+N13+O13</f>
        <v>584287.4</v>
      </c>
      <c r="G13" s="66">
        <f>G26</f>
        <v>62375.7</v>
      </c>
      <c r="H13" s="66">
        <f aca="true" t="shared" si="3" ref="H13:O13">H26</f>
        <v>60238.200000000004</v>
      </c>
      <c r="I13" s="66">
        <f t="shared" si="3"/>
        <v>49252.299999999996</v>
      </c>
      <c r="J13" s="66">
        <f t="shared" si="3"/>
        <v>50315.299999999996</v>
      </c>
      <c r="K13" s="66">
        <f t="shared" si="3"/>
        <v>89362</v>
      </c>
      <c r="L13" s="66">
        <f>L26</f>
        <v>58496.7</v>
      </c>
      <c r="M13" s="66">
        <f t="shared" si="3"/>
        <v>92918.4</v>
      </c>
      <c r="N13" s="66">
        <f>N26</f>
        <v>60664.4</v>
      </c>
      <c r="O13" s="66">
        <f t="shared" si="3"/>
        <v>60664.4</v>
      </c>
      <c r="P13" s="6"/>
    </row>
    <row r="14" spans="1:16" s="30" customFormat="1" ht="97.5" customHeight="1">
      <c r="A14" s="28"/>
      <c r="B14" s="28"/>
      <c r="C14" s="28"/>
      <c r="D14" s="28"/>
      <c r="E14" s="54" t="s">
        <v>127</v>
      </c>
      <c r="F14" s="66">
        <f aca="true" t="shared" si="4" ref="F14:F20">G14+H14+I14+J14+K14+L14+M14+N14+O14</f>
        <v>43867.1</v>
      </c>
      <c r="G14" s="66">
        <f>G87</f>
        <v>4406</v>
      </c>
      <c r="H14" s="66">
        <f aca="true" t="shared" si="5" ref="H14:O14">H87</f>
        <v>4136.9</v>
      </c>
      <c r="I14" s="66">
        <f t="shared" si="5"/>
        <v>3391</v>
      </c>
      <c r="J14" s="66">
        <f t="shared" si="5"/>
        <v>3582.2</v>
      </c>
      <c r="K14" s="66">
        <f t="shared" si="5"/>
        <v>8862.5</v>
      </c>
      <c r="L14" s="66">
        <f>L87</f>
        <v>8454.2</v>
      </c>
      <c r="M14" s="66">
        <f t="shared" si="5"/>
        <v>3678.1000000000004</v>
      </c>
      <c r="N14" s="66">
        <f t="shared" si="5"/>
        <v>3678.1000000000004</v>
      </c>
      <c r="O14" s="66">
        <f t="shared" si="5"/>
        <v>3678.1000000000004</v>
      </c>
      <c r="P14" s="29"/>
    </row>
    <row r="15" spans="1:16" s="32" customFormat="1" ht="41.25" customHeight="1">
      <c r="A15" s="27"/>
      <c r="B15" s="27"/>
      <c r="C15" s="27"/>
      <c r="D15" s="27"/>
      <c r="E15" s="54" t="s">
        <v>128</v>
      </c>
      <c r="F15" s="66">
        <f t="shared" si="4"/>
        <v>11108.5</v>
      </c>
      <c r="G15" s="66">
        <f>G134</f>
        <v>844.8</v>
      </c>
      <c r="H15" s="66">
        <f aca="true" t="shared" si="6" ref="H15:O15">H134</f>
        <v>1074.3000000000002</v>
      </c>
      <c r="I15" s="66">
        <f t="shared" si="6"/>
        <v>1015.5999999999999</v>
      </c>
      <c r="J15" s="66">
        <f t="shared" si="6"/>
        <v>1038</v>
      </c>
      <c r="K15" s="66">
        <f t="shared" si="6"/>
        <v>1019.4</v>
      </c>
      <c r="L15" s="66">
        <f t="shared" si="6"/>
        <v>1529.1</v>
      </c>
      <c r="M15" s="66">
        <f t="shared" si="6"/>
        <v>1529.1</v>
      </c>
      <c r="N15" s="66">
        <f t="shared" si="6"/>
        <v>1529.1</v>
      </c>
      <c r="O15" s="66">
        <f t="shared" si="6"/>
        <v>1529.1</v>
      </c>
      <c r="P15" s="31"/>
    </row>
    <row r="16" spans="1:16" ht="92.25" customHeight="1">
      <c r="A16" s="59"/>
      <c r="B16" s="59"/>
      <c r="C16" s="59"/>
      <c r="D16" s="59"/>
      <c r="E16" s="54" t="s">
        <v>129</v>
      </c>
      <c r="F16" s="66">
        <f t="shared" si="4"/>
        <v>66574.1</v>
      </c>
      <c r="G16" s="66">
        <f aca="true" t="shared" si="7" ref="G16:O16">G28+G136</f>
        <v>21030.5</v>
      </c>
      <c r="H16" s="66">
        <f t="shared" si="7"/>
        <v>33701.5</v>
      </c>
      <c r="I16" s="66">
        <f t="shared" si="7"/>
        <v>11842.1</v>
      </c>
      <c r="J16" s="58">
        <f t="shared" si="7"/>
        <v>0</v>
      </c>
      <c r="K16" s="58">
        <f t="shared" si="7"/>
        <v>0</v>
      </c>
      <c r="L16" s="58">
        <f t="shared" si="7"/>
        <v>0</v>
      </c>
      <c r="M16" s="58">
        <f t="shared" si="7"/>
        <v>0</v>
      </c>
      <c r="N16" s="58">
        <f t="shared" si="7"/>
        <v>0</v>
      </c>
      <c r="O16" s="58">
        <f t="shared" si="7"/>
        <v>0</v>
      </c>
      <c r="P16" s="6"/>
    </row>
    <row r="17" spans="1:16" ht="118.5" customHeight="1">
      <c r="A17" s="59"/>
      <c r="B17" s="59"/>
      <c r="C17" s="59"/>
      <c r="D17" s="59"/>
      <c r="E17" s="54" t="s">
        <v>130</v>
      </c>
      <c r="F17" s="66">
        <f t="shared" si="4"/>
        <v>13926.6</v>
      </c>
      <c r="G17" s="66">
        <f>G27</f>
        <v>6963.3</v>
      </c>
      <c r="H17" s="66">
        <f aca="true" t="shared" si="8" ref="H17:O17">H27</f>
        <v>6963.3</v>
      </c>
      <c r="I17" s="58">
        <f t="shared" si="8"/>
        <v>0</v>
      </c>
      <c r="J17" s="58">
        <f t="shared" si="8"/>
        <v>0</v>
      </c>
      <c r="K17" s="58">
        <f t="shared" si="8"/>
        <v>0</v>
      </c>
      <c r="L17" s="58">
        <f t="shared" si="8"/>
        <v>0</v>
      </c>
      <c r="M17" s="58">
        <f t="shared" si="8"/>
        <v>0</v>
      </c>
      <c r="N17" s="58">
        <f t="shared" si="8"/>
        <v>0</v>
      </c>
      <c r="O17" s="58">
        <f t="shared" si="8"/>
        <v>0</v>
      </c>
      <c r="P17" s="6"/>
    </row>
    <row r="18" spans="1:16" ht="92.25" customHeight="1">
      <c r="A18" s="59"/>
      <c r="B18" s="59"/>
      <c r="C18" s="59"/>
      <c r="D18" s="59"/>
      <c r="E18" s="54" t="s">
        <v>172</v>
      </c>
      <c r="F18" s="66">
        <f t="shared" si="4"/>
        <v>21726.5</v>
      </c>
      <c r="G18" s="58">
        <f>G88</f>
        <v>0</v>
      </c>
      <c r="H18" s="66">
        <f aca="true" t="shared" si="9" ref="H18:O18">H88</f>
        <v>730</v>
      </c>
      <c r="I18" s="66">
        <f t="shared" si="9"/>
        <v>3169.4</v>
      </c>
      <c r="J18" s="66">
        <f t="shared" si="9"/>
        <v>2256</v>
      </c>
      <c r="K18" s="66">
        <f t="shared" si="9"/>
        <v>1044.3</v>
      </c>
      <c r="L18" s="66">
        <f t="shared" si="9"/>
        <v>3631.7</v>
      </c>
      <c r="M18" s="66">
        <f t="shared" si="9"/>
        <v>3631.7</v>
      </c>
      <c r="N18" s="66">
        <f t="shared" si="9"/>
        <v>3631.7</v>
      </c>
      <c r="O18" s="66">
        <f t="shared" si="9"/>
        <v>3631.7</v>
      </c>
      <c r="P18" s="6"/>
    </row>
    <row r="19" spans="1:16" ht="81" customHeight="1">
      <c r="A19" s="59"/>
      <c r="B19" s="59"/>
      <c r="C19" s="59"/>
      <c r="D19" s="59"/>
      <c r="E19" s="54" t="s">
        <v>138</v>
      </c>
      <c r="F19" s="66">
        <f t="shared" si="4"/>
        <v>2222.2</v>
      </c>
      <c r="G19" s="66">
        <f>G135</f>
        <v>1248.4</v>
      </c>
      <c r="H19" s="66">
        <f aca="true" t="shared" si="10" ref="H19:O19">H135</f>
        <v>973.8</v>
      </c>
      <c r="I19" s="58">
        <f t="shared" si="10"/>
        <v>0</v>
      </c>
      <c r="J19" s="58">
        <f t="shared" si="10"/>
        <v>0</v>
      </c>
      <c r="K19" s="58">
        <f t="shared" si="10"/>
        <v>0</v>
      </c>
      <c r="L19" s="58">
        <f t="shared" si="10"/>
        <v>0</v>
      </c>
      <c r="M19" s="58">
        <f t="shared" si="10"/>
        <v>0</v>
      </c>
      <c r="N19" s="58">
        <f t="shared" si="10"/>
        <v>0</v>
      </c>
      <c r="O19" s="58">
        <f t="shared" si="10"/>
        <v>0</v>
      </c>
      <c r="P19" s="6"/>
    </row>
    <row r="20" spans="1:16" ht="117.75" customHeight="1">
      <c r="A20" s="28"/>
      <c r="B20" s="28"/>
      <c r="C20" s="28"/>
      <c r="D20" s="28"/>
      <c r="E20" s="54" t="s">
        <v>173</v>
      </c>
      <c r="F20" s="66">
        <f t="shared" si="4"/>
        <v>7039</v>
      </c>
      <c r="G20" s="69">
        <f>G89</f>
        <v>0</v>
      </c>
      <c r="H20" s="69">
        <f aca="true" t="shared" si="11" ref="H20:O20">H89</f>
        <v>0</v>
      </c>
      <c r="I20" s="69">
        <f t="shared" si="11"/>
        <v>0</v>
      </c>
      <c r="J20" s="69">
        <f t="shared" si="11"/>
        <v>0</v>
      </c>
      <c r="K20" s="66">
        <f>K89</f>
        <v>1069.8</v>
      </c>
      <c r="L20" s="66">
        <f t="shared" si="11"/>
        <v>1492.3</v>
      </c>
      <c r="M20" s="66">
        <f t="shared" si="11"/>
        <v>1492.3</v>
      </c>
      <c r="N20" s="66">
        <f t="shared" si="11"/>
        <v>1492.3</v>
      </c>
      <c r="O20" s="66">
        <f t="shared" si="11"/>
        <v>1492.3</v>
      </c>
      <c r="P20" s="6"/>
    </row>
    <row r="21" spans="1:16" ht="34.5" customHeight="1">
      <c r="A21" s="27" t="s">
        <v>6</v>
      </c>
      <c r="B21" s="72" t="s">
        <v>168</v>
      </c>
      <c r="C21" s="51" t="s">
        <v>24</v>
      </c>
      <c r="D21" s="27" t="s">
        <v>25</v>
      </c>
      <c r="E21" s="27" t="s">
        <v>26</v>
      </c>
      <c r="F21" s="66">
        <f>G21+H21+I21+J21+K21+L21+M21+N21+O21</f>
        <v>600437.8</v>
      </c>
      <c r="G21" s="66">
        <f>G22+G24</f>
        <v>69339</v>
      </c>
      <c r="H21" s="66">
        <f aca="true" t="shared" si="12" ref="H21:O21">H22+H24</f>
        <v>69082.1</v>
      </c>
      <c r="I21" s="66">
        <f t="shared" si="12"/>
        <v>49595.5</v>
      </c>
      <c r="J21" s="66">
        <f t="shared" si="12"/>
        <v>50315.299999999996</v>
      </c>
      <c r="K21" s="66">
        <f t="shared" si="12"/>
        <v>89362</v>
      </c>
      <c r="L21" s="66">
        <f t="shared" si="12"/>
        <v>58496.7</v>
      </c>
      <c r="M21" s="66">
        <f t="shared" si="12"/>
        <v>92918.4</v>
      </c>
      <c r="N21" s="66">
        <f t="shared" si="12"/>
        <v>60664.4</v>
      </c>
      <c r="O21" s="66">
        <f t="shared" si="12"/>
        <v>60664.4</v>
      </c>
      <c r="P21" s="6"/>
    </row>
    <row r="22" spans="1:16" ht="14.25" customHeight="1">
      <c r="A22" s="113"/>
      <c r="B22" s="73"/>
      <c r="C22" s="34"/>
      <c r="D22" s="59"/>
      <c r="E22" s="59"/>
      <c r="F22" s="54" t="s">
        <v>23</v>
      </c>
      <c r="G22" s="97">
        <f aca="true" t="shared" si="13" ref="G22:O22">G29+G38</f>
        <v>64116.5</v>
      </c>
      <c r="H22" s="97">
        <f t="shared" si="13"/>
        <v>63859.600000000006</v>
      </c>
      <c r="I22" s="97">
        <f t="shared" si="13"/>
        <v>49595.5</v>
      </c>
      <c r="J22" s="97">
        <f t="shared" si="13"/>
        <v>50200.299999999996</v>
      </c>
      <c r="K22" s="97">
        <f t="shared" si="13"/>
        <v>89362</v>
      </c>
      <c r="L22" s="97">
        <f t="shared" si="13"/>
        <v>58496.7</v>
      </c>
      <c r="M22" s="97">
        <f t="shared" si="13"/>
        <v>92918.4</v>
      </c>
      <c r="N22" s="97">
        <f t="shared" si="13"/>
        <v>60664.4</v>
      </c>
      <c r="O22" s="97">
        <f t="shared" si="13"/>
        <v>60664.4</v>
      </c>
      <c r="P22" s="6"/>
    </row>
    <row r="23" spans="1:16" s="30" customFormat="1" ht="20.25" customHeight="1">
      <c r="A23" s="114"/>
      <c r="B23" s="73"/>
      <c r="C23" s="35"/>
      <c r="D23" s="28"/>
      <c r="E23" s="28"/>
      <c r="F23" s="66">
        <f>G22+H22+I22+J22+K22+L22+M22+N22+O22</f>
        <v>589877.8</v>
      </c>
      <c r="G23" s="97"/>
      <c r="H23" s="97"/>
      <c r="I23" s="97"/>
      <c r="J23" s="97"/>
      <c r="K23" s="97"/>
      <c r="L23" s="97"/>
      <c r="M23" s="97"/>
      <c r="N23" s="97"/>
      <c r="O23" s="97"/>
      <c r="P23" s="29"/>
    </row>
    <row r="24" spans="1:16" s="32" customFormat="1" ht="14.25" customHeight="1">
      <c r="A24" s="114"/>
      <c r="B24" s="111"/>
      <c r="C24" s="33"/>
      <c r="D24" s="27"/>
      <c r="E24" s="27"/>
      <c r="F24" s="54" t="s">
        <v>22</v>
      </c>
      <c r="G24" s="97">
        <f>G40</f>
        <v>5222.5</v>
      </c>
      <c r="H24" s="97">
        <f aca="true" t="shared" si="14" ref="H24:O24">H40</f>
        <v>5222.5</v>
      </c>
      <c r="I24" s="99">
        <f t="shared" si="14"/>
        <v>0</v>
      </c>
      <c r="J24" s="97">
        <f t="shared" si="14"/>
        <v>115</v>
      </c>
      <c r="K24" s="99">
        <f t="shared" si="14"/>
        <v>0</v>
      </c>
      <c r="L24" s="99">
        <f t="shared" si="14"/>
        <v>0</v>
      </c>
      <c r="M24" s="99">
        <f t="shared" si="14"/>
        <v>0</v>
      </c>
      <c r="N24" s="99">
        <f t="shared" si="14"/>
        <v>0</v>
      </c>
      <c r="O24" s="99">
        <f t="shared" si="14"/>
        <v>0</v>
      </c>
      <c r="P24" s="31"/>
    </row>
    <row r="25" spans="1:16" ht="17.25" customHeight="1">
      <c r="A25" s="114"/>
      <c r="B25" s="111"/>
      <c r="C25" s="34"/>
      <c r="D25" s="59"/>
      <c r="E25" s="28"/>
      <c r="F25" s="66">
        <f>G24+H24+I24+J24+K24+L24+M24+N24+O24</f>
        <v>10560</v>
      </c>
      <c r="G25" s="97"/>
      <c r="H25" s="97"/>
      <c r="I25" s="99"/>
      <c r="J25" s="97"/>
      <c r="K25" s="99"/>
      <c r="L25" s="99"/>
      <c r="M25" s="99"/>
      <c r="N25" s="99"/>
      <c r="O25" s="99"/>
      <c r="P25" s="6"/>
    </row>
    <row r="26" spans="1:16" ht="52.5" customHeight="1">
      <c r="A26" s="59"/>
      <c r="B26" s="111"/>
      <c r="C26" s="34"/>
      <c r="D26" s="59"/>
      <c r="E26" s="54" t="s">
        <v>27</v>
      </c>
      <c r="F26" s="66">
        <f>K26+L26+M26+N26+O26+G26+H26+I26+J26</f>
        <v>584287.4000000001</v>
      </c>
      <c r="G26" s="66">
        <f aca="true" t="shared" si="15" ref="G26:O26">G29+G42</f>
        <v>62375.7</v>
      </c>
      <c r="H26" s="66">
        <f t="shared" si="15"/>
        <v>60238.200000000004</v>
      </c>
      <c r="I26" s="66">
        <f t="shared" si="15"/>
        <v>49252.299999999996</v>
      </c>
      <c r="J26" s="66">
        <f t="shared" si="15"/>
        <v>50315.299999999996</v>
      </c>
      <c r="K26" s="66">
        <f t="shared" si="15"/>
        <v>89362</v>
      </c>
      <c r="L26" s="66">
        <f t="shared" si="15"/>
        <v>58496.7</v>
      </c>
      <c r="M26" s="66">
        <f t="shared" si="15"/>
        <v>92918.4</v>
      </c>
      <c r="N26" s="66">
        <f>N29+N42</f>
        <v>60664.4</v>
      </c>
      <c r="O26" s="66">
        <f t="shared" si="15"/>
        <v>60664.4</v>
      </c>
      <c r="P26" s="6"/>
    </row>
    <row r="27" spans="1:16" ht="28.5" customHeight="1">
      <c r="A27" s="59"/>
      <c r="B27" s="111"/>
      <c r="C27" s="34"/>
      <c r="D27" s="59"/>
      <c r="E27" s="54" t="s">
        <v>142</v>
      </c>
      <c r="F27" s="66">
        <f>G27+H27+I27+J27+K27+L27+M27+N27+O27</f>
        <v>13926.6</v>
      </c>
      <c r="G27" s="66">
        <f>G44</f>
        <v>6963.3</v>
      </c>
      <c r="H27" s="66">
        <f aca="true" t="shared" si="16" ref="H27:O27">H44</f>
        <v>6963.3</v>
      </c>
      <c r="I27" s="58">
        <f t="shared" si="16"/>
        <v>0</v>
      </c>
      <c r="J27" s="58">
        <f t="shared" si="16"/>
        <v>0</v>
      </c>
      <c r="K27" s="58">
        <f t="shared" si="16"/>
        <v>0</v>
      </c>
      <c r="L27" s="58">
        <f t="shared" si="16"/>
        <v>0</v>
      </c>
      <c r="M27" s="58">
        <f t="shared" si="16"/>
        <v>0</v>
      </c>
      <c r="N27" s="58">
        <f t="shared" si="16"/>
        <v>0</v>
      </c>
      <c r="O27" s="58">
        <f t="shared" si="16"/>
        <v>0</v>
      </c>
      <c r="P27" s="6"/>
    </row>
    <row r="28" spans="1:16" ht="27" customHeight="1">
      <c r="A28" s="28"/>
      <c r="B28" s="112"/>
      <c r="C28" s="35"/>
      <c r="D28" s="28"/>
      <c r="E28" s="54" t="s">
        <v>161</v>
      </c>
      <c r="F28" s="66">
        <f>G28+H28+I28+J28+K28+L28+M28+N28+O28</f>
        <v>2223.7999999999997</v>
      </c>
      <c r="G28" s="58">
        <f>G43</f>
        <v>0</v>
      </c>
      <c r="H28" s="66">
        <f aca="true" t="shared" si="17" ref="H28:O28">H43</f>
        <v>1880.6</v>
      </c>
      <c r="I28" s="66">
        <f t="shared" si="17"/>
        <v>343.2</v>
      </c>
      <c r="J28" s="58">
        <f t="shared" si="17"/>
        <v>0</v>
      </c>
      <c r="K28" s="58">
        <f t="shared" si="17"/>
        <v>0</v>
      </c>
      <c r="L28" s="58">
        <f t="shared" si="17"/>
        <v>0</v>
      </c>
      <c r="M28" s="58">
        <f t="shared" si="17"/>
        <v>0</v>
      </c>
      <c r="N28" s="58">
        <f t="shared" si="17"/>
        <v>0</v>
      </c>
      <c r="O28" s="58">
        <f t="shared" si="17"/>
        <v>0</v>
      </c>
      <c r="P28" s="6"/>
    </row>
    <row r="29" spans="1:16" ht="68.25" customHeight="1">
      <c r="A29" s="88" t="s">
        <v>29</v>
      </c>
      <c r="B29" s="88" t="s">
        <v>30</v>
      </c>
      <c r="C29" s="81" t="s">
        <v>31</v>
      </c>
      <c r="D29" s="81" t="s">
        <v>32</v>
      </c>
      <c r="E29" s="54" t="s">
        <v>160</v>
      </c>
      <c r="F29" s="66">
        <f>G29+H29+I29+J29+K29+L29+M29+N29+O29</f>
        <v>482760.99999999994</v>
      </c>
      <c r="G29" s="66">
        <f aca="true" t="shared" si="18" ref="G29:I30">G32+G35</f>
        <v>60179.1</v>
      </c>
      <c r="H29" s="66">
        <f t="shared" si="18"/>
        <v>56941.700000000004</v>
      </c>
      <c r="I29" s="66">
        <f t="shared" si="18"/>
        <v>44202.2</v>
      </c>
      <c r="J29" s="66">
        <f aca="true" t="shared" si="19" ref="J29:O29">J32+J35</f>
        <v>46296.6</v>
      </c>
      <c r="K29" s="66">
        <f>K32+K35</f>
        <v>50105.5</v>
      </c>
      <c r="L29" s="66">
        <f t="shared" si="19"/>
        <v>55069.1</v>
      </c>
      <c r="M29" s="66">
        <f t="shared" si="19"/>
        <v>56655.6</v>
      </c>
      <c r="N29" s="66">
        <f t="shared" si="19"/>
        <v>56655.6</v>
      </c>
      <c r="O29" s="66">
        <f t="shared" si="19"/>
        <v>56655.6</v>
      </c>
      <c r="P29" s="6"/>
    </row>
    <row r="30" spans="1:16" ht="51" hidden="1">
      <c r="A30" s="88"/>
      <c r="B30" s="88"/>
      <c r="C30" s="81"/>
      <c r="D30" s="81"/>
      <c r="E30" s="54" t="s">
        <v>67</v>
      </c>
      <c r="F30" s="66">
        <f>K30+L30+M30+N30+O30+G30+H30+I30+J30</f>
        <v>460450.2</v>
      </c>
      <c r="G30" s="66">
        <f t="shared" si="18"/>
        <v>60179.1</v>
      </c>
      <c r="H30" s="66">
        <f t="shared" si="18"/>
        <v>56941.700000000004</v>
      </c>
      <c r="I30" s="66">
        <f t="shared" si="18"/>
        <v>44202.2</v>
      </c>
      <c r="J30" s="66">
        <f>J33+J36</f>
        <v>46296.6</v>
      </c>
      <c r="K30" s="66">
        <f>K33+K36</f>
        <v>50085.6</v>
      </c>
      <c r="L30" s="66">
        <f>L33+L36</f>
        <v>53286</v>
      </c>
      <c r="M30" s="66">
        <f>M33+M36</f>
        <v>53286</v>
      </c>
      <c r="N30" s="66">
        <f>N33+N36</f>
        <v>48086.5</v>
      </c>
      <c r="O30" s="66">
        <f>O33+O36</f>
        <v>48086.5</v>
      </c>
      <c r="P30" s="6"/>
    </row>
    <row r="31" spans="1:16" ht="12.75" hidden="1">
      <c r="A31" s="88"/>
      <c r="B31" s="88"/>
      <c r="C31" s="81"/>
      <c r="D31" s="81"/>
      <c r="E31" s="54" t="s">
        <v>34</v>
      </c>
      <c r="F31" s="24"/>
      <c r="G31" s="22"/>
      <c r="H31" s="22"/>
      <c r="I31" s="22"/>
      <c r="J31" s="22"/>
      <c r="K31" s="22"/>
      <c r="L31" s="22"/>
      <c r="M31" s="22"/>
      <c r="N31" s="22"/>
      <c r="O31" s="22"/>
      <c r="P31" s="6"/>
    </row>
    <row r="32" spans="1:16" ht="42.75" customHeight="1">
      <c r="A32" s="88" t="s">
        <v>35</v>
      </c>
      <c r="B32" s="88" t="s">
        <v>36</v>
      </c>
      <c r="C32" s="81" t="s">
        <v>38</v>
      </c>
      <c r="D32" s="81" t="s">
        <v>37</v>
      </c>
      <c r="E32" s="54" t="s">
        <v>143</v>
      </c>
      <c r="F32" s="66">
        <f>G32+H32+I32+J32+K32+L32+M32+N32+O32</f>
        <v>476195.99999999994</v>
      </c>
      <c r="G32" s="66">
        <f>G33</f>
        <v>56328</v>
      </c>
      <c r="H32" s="66">
        <f>H33</f>
        <v>54227.8</v>
      </c>
      <c r="I32" s="66">
        <f>I33</f>
        <v>44202.2</v>
      </c>
      <c r="J32" s="66">
        <f>J33</f>
        <v>46296.6</v>
      </c>
      <c r="K32" s="66">
        <v>50105.5</v>
      </c>
      <c r="L32" s="66">
        <v>55069.1</v>
      </c>
      <c r="M32" s="66">
        <v>56655.6</v>
      </c>
      <c r="N32" s="66">
        <v>56655.6</v>
      </c>
      <c r="O32" s="66">
        <v>56655.6</v>
      </c>
      <c r="P32" s="6"/>
    </row>
    <row r="33" spans="1:16" ht="55.5" customHeight="1" hidden="1">
      <c r="A33" s="88"/>
      <c r="B33" s="88"/>
      <c r="C33" s="81"/>
      <c r="D33" s="81"/>
      <c r="E33" s="54" t="s">
        <v>39</v>
      </c>
      <c r="F33" s="10">
        <f>G33+H33+I33+J33+K33+L33+M33+N33+O33</f>
        <v>453885.2</v>
      </c>
      <c r="G33" s="10">
        <v>56328</v>
      </c>
      <c r="H33" s="10">
        <v>54227.8</v>
      </c>
      <c r="I33" s="10">
        <v>44202.2</v>
      </c>
      <c r="J33" s="10">
        <v>46296.6</v>
      </c>
      <c r="K33" s="10">
        <v>50085.6</v>
      </c>
      <c r="L33" s="10">
        <v>53286</v>
      </c>
      <c r="M33" s="10">
        <v>53286</v>
      </c>
      <c r="N33" s="10">
        <v>48086.5</v>
      </c>
      <c r="O33" s="10">
        <v>48086.5</v>
      </c>
      <c r="P33" s="6"/>
    </row>
    <row r="34" spans="1:16" ht="12.75" hidden="1">
      <c r="A34" s="88"/>
      <c r="B34" s="88"/>
      <c r="C34" s="81"/>
      <c r="D34" s="81"/>
      <c r="E34" s="54" t="s">
        <v>34</v>
      </c>
      <c r="F34" s="54"/>
      <c r="G34" s="11"/>
      <c r="H34" s="11"/>
      <c r="I34" s="11"/>
      <c r="J34" s="11"/>
      <c r="K34" s="11"/>
      <c r="L34" s="11"/>
      <c r="M34" s="11"/>
      <c r="N34" s="11"/>
      <c r="O34" s="11"/>
      <c r="P34" s="6"/>
    </row>
    <row r="35" spans="1:16" ht="79.5" customHeight="1">
      <c r="A35" s="88" t="s">
        <v>42</v>
      </c>
      <c r="B35" s="88" t="s">
        <v>166</v>
      </c>
      <c r="C35" s="81" t="s">
        <v>40</v>
      </c>
      <c r="D35" s="81" t="s">
        <v>41</v>
      </c>
      <c r="E35" s="54" t="s">
        <v>162</v>
      </c>
      <c r="F35" s="66">
        <f>G35+H35+I35+J35+K35+L35+M35+N35+O35</f>
        <v>6565</v>
      </c>
      <c r="G35" s="66">
        <f>G36</f>
        <v>3851.1</v>
      </c>
      <c r="H35" s="66">
        <v>2713.9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6"/>
    </row>
    <row r="36" spans="1:16" ht="51" customHeight="1" hidden="1">
      <c r="A36" s="88"/>
      <c r="B36" s="88"/>
      <c r="C36" s="81"/>
      <c r="D36" s="81"/>
      <c r="E36" s="54" t="s">
        <v>60</v>
      </c>
      <c r="F36" s="10">
        <f>G36+H36+I36+J36+K36+L36+M36+N36+O36</f>
        <v>6565</v>
      </c>
      <c r="G36" s="10">
        <v>3851.1</v>
      </c>
      <c r="H36" s="10">
        <v>2713.9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6"/>
    </row>
    <row r="37" spans="1:16" ht="19.5" customHeight="1">
      <c r="A37" s="88" t="s">
        <v>46</v>
      </c>
      <c r="B37" s="88" t="s">
        <v>45</v>
      </c>
      <c r="C37" s="81" t="s">
        <v>40</v>
      </c>
      <c r="D37" s="81" t="s">
        <v>43</v>
      </c>
      <c r="E37" s="88" t="s">
        <v>44</v>
      </c>
      <c r="F37" s="66">
        <f>G37+H37+I37+J37+K37+L37+M37+N37+O37</f>
        <v>117676.80000000002</v>
      </c>
      <c r="G37" s="66">
        <f>G38+G40</f>
        <v>9159.9</v>
      </c>
      <c r="H37" s="66">
        <f aca="true" t="shared" si="20" ref="H37:O37">H38+H40</f>
        <v>12140.4</v>
      </c>
      <c r="I37" s="66">
        <f t="shared" si="20"/>
        <v>5393.3</v>
      </c>
      <c r="J37" s="66">
        <f t="shared" si="20"/>
        <v>4018.7</v>
      </c>
      <c r="K37" s="66">
        <f t="shared" si="20"/>
        <v>39256.5</v>
      </c>
      <c r="L37" s="66">
        <f t="shared" si="20"/>
        <v>3427.6000000000004</v>
      </c>
      <c r="M37" s="66">
        <f t="shared" si="20"/>
        <v>36262.8</v>
      </c>
      <c r="N37" s="66">
        <f t="shared" si="20"/>
        <v>4008.8</v>
      </c>
      <c r="O37" s="66">
        <f t="shared" si="20"/>
        <v>4008.8</v>
      </c>
      <c r="P37" s="6"/>
    </row>
    <row r="38" spans="1:16" ht="14.25" customHeight="1">
      <c r="A38" s="88"/>
      <c r="B38" s="88"/>
      <c r="C38" s="81"/>
      <c r="D38" s="81"/>
      <c r="E38" s="88"/>
      <c r="F38" s="54" t="s">
        <v>23</v>
      </c>
      <c r="G38" s="97">
        <f>G46+G57+G60+G63</f>
        <v>3937.3999999999996</v>
      </c>
      <c r="H38" s="97">
        <f>H46+H57+H60+H63+H73</f>
        <v>6917.9</v>
      </c>
      <c r="I38" s="97">
        <f>I46+I57+I60+I63+I73</f>
        <v>5393.3</v>
      </c>
      <c r="J38" s="97">
        <f>J46+J57+J60+J63+J73+J67</f>
        <v>3903.7</v>
      </c>
      <c r="K38" s="97">
        <f>K46+K57+K60+K63+K73</f>
        <v>39256.5</v>
      </c>
      <c r="L38" s="97">
        <f>L46+L57+L60+L63+L73</f>
        <v>3427.6000000000004</v>
      </c>
      <c r="M38" s="97">
        <f>M46+M57+M60+M63+M73</f>
        <v>36262.8</v>
      </c>
      <c r="N38" s="97">
        <f>N46+N57+N60+N63+N73</f>
        <v>4008.8</v>
      </c>
      <c r="O38" s="97">
        <f>O46+O57+O60+O63+O73</f>
        <v>4008.8</v>
      </c>
      <c r="P38" s="6"/>
    </row>
    <row r="39" spans="1:16" ht="15" customHeight="1">
      <c r="A39" s="88"/>
      <c r="B39" s="88"/>
      <c r="C39" s="81"/>
      <c r="D39" s="81"/>
      <c r="E39" s="88"/>
      <c r="F39" s="66">
        <f>G38+H38+I38+J38+K38+L38+M38+N38+O38</f>
        <v>107116.80000000002</v>
      </c>
      <c r="G39" s="97"/>
      <c r="H39" s="97"/>
      <c r="I39" s="97"/>
      <c r="J39" s="97"/>
      <c r="K39" s="97"/>
      <c r="L39" s="97"/>
      <c r="M39" s="97"/>
      <c r="N39" s="97"/>
      <c r="O39" s="97"/>
      <c r="P39" s="6"/>
    </row>
    <row r="40" spans="1:16" ht="13.5" customHeight="1">
      <c r="A40" s="88"/>
      <c r="B40" s="88"/>
      <c r="C40" s="81"/>
      <c r="D40" s="81"/>
      <c r="E40" s="88"/>
      <c r="F40" s="54" t="s">
        <v>22</v>
      </c>
      <c r="G40" s="97">
        <f>G49</f>
        <v>5222.5</v>
      </c>
      <c r="H40" s="97">
        <f>H49</f>
        <v>5222.5</v>
      </c>
      <c r="I40" s="99">
        <f aca="true" t="shared" si="21" ref="I40:O40">I48</f>
        <v>0</v>
      </c>
      <c r="J40" s="97">
        <f>J48+J69</f>
        <v>115</v>
      </c>
      <c r="K40" s="99">
        <f t="shared" si="21"/>
        <v>0</v>
      </c>
      <c r="L40" s="99">
        <f t="shared" si="21"/>
        <v>0</v>
      </c>
      <c r="M40" s="99">
        <f t="shared" si="21"/>
        <v>0</v>
      </c>
      <c r="N40" s="99">
        <f t="shared" si="21"/>
        <v>0</v>
      </c>
      <c r="O40" s="99">
        <f t="shared" si="21"/>
        <v>0</v>
      </c>
      <c r="P40" s="6"/>
    </row>
    <row r="41" spans="1:16" ht="15" customHeight="1">
      <c r="A41" s="88"/>
      <c r="B41" s="88"/>
      <c r="C41" s="81"/>
      <c r="D41" s="81"/>
      <c r="E41" s="88"/>
      <c r="F41" s="66">
        <f>G40+H40+I40+J40+K40+L40+M40+N40+O40</f>
        <v>10560</v>
      </c>
      <c r="G41" s="97"/>
      <c r="H41" s="97"/>
      <c r="I41" s="99"/>
      <c r="J41" s="97"/>
      <c r="K41" s="99"/>
      <c r="L41" s="99"/>
      <c r="M41" s="99"/>
      <c r="N41" s="99"/>
      <c r="O41" s="99"/>
      <c r="P41" s="6"/>
    </row>
    <row r="42" spans="1:16" ht="39.75" customHeight="1">
      <c r="A42" s="88"/>
      <c r="B42" s="88"/>
      <c r="C42" s="81"/>
      <c r="D42" s="81"/>
      <c r="E42" s="2" t="s">
        <v>156</v>
      </c>
      <c r="F42" s="60">
        <f>G42+H42+I42+J42+K42+L42+M42+N42+O42</f>
        <v>101526.40000000001</v>
      </c>
      <c r="G42" s="60">
        <f aca="true" t="shared" si="22" ref="G42:O42">G57+G60+G63+G66</f>
        <v>2196.6</v>
      </c>
      <c r="H42" s="60">
        <f t="shared" si="22"/>
        <v>3296.5</v>
      </c>
      <c r="I42" s="60">
        <f t="shared" si="22"/>
        <v>5050.1</v>
      </c>
      <c r="J42" s="60">
        <f t="shared" si="22"/>
        <v>4018.7</v>
      </c>
      <c r="K42" s="60">
        <f t="shared" si="22"/>
        <v>39256.5</v>
      </c>
      <c r="L42" s="60">
        <f t="shared" si="22"/>
        <v>3427.6000000000004</v>
      </c>
      <c r="M42" s="60">
        <f t="shared" si="22"/>
        <v>36262.8</v>
      </c>
      <c r="N42" s="70">
        <f t="shared" si="22"/>
        <v>4008.8</v>
      </c>
      <c r="O42" s="70">
        <f t="shared" si="22"/>
        <v>4008.8</v>
      </c>
      <c r="P42" s="6"/>
    </row>
    <row r="43" spans="1:16" ht="25.5">
      <c r="A43" s="88"/>
      <c r="B43" s="88"/>
      <c r="C43" s="81"/>
      <c r="D43" s="81"/>
      <c r="E43" s="13" t="s">
        <v>151</v>
      </c>
      <c r="F43" s="60">
        <f>G43+H43+I43+J43+K43+L43+M43+N43+O43</f>
        <v>2223.7999999999997</v>
      </c>
      <c r="G43" s="57">
        <f>G75</f>
        <v>0</v>
      </c>
      <c r="H43" s="60">
        <f aca="true" t="shared" si="23" ref="H43:O43">H75</f>
        <v>1880.6</v>
      </c>
      <c r="I43" s="60">
        <f t="shared" si="23"/>
        <v>343.2</v>
      </c>
      <c r="J43" s="57">
        <f t="shared" si="23"/>
        <v>0</v>
      </c>
      <c r="K43" s="57">
        <f t="shared" si="23"/>
        <v>0</v>
      </c>
      <c r="L43" s="57">
        <f t="shared" si="23"/>
        <v>0</v>
      </c>
      <c r="M43" s="57">
        <f t="shared" si="23"/>
        <v>0</v>
      </c>
      <c r="N43" s="57">
        <f t="shared" si="23"/>
        <v>0</v>
      </c>
      <c r="O43" s="57">
        <f t="shared" si="23"/>
        <v>0</v>
      </c>
      <c r="P43" s="6"/>
    </row>
    <row r="44" spans="1:16" ht="27.75" customHeight="1">
      <c r="A44" s="88"/>
      <c r="B44" s="88"/>
      <c r="C44" s="81"/>
      <c r="D44" s="81"/>
      <c r="E44" s="2" t="s">
        <v>145</v>
      </c>
      <c r="F44" s="60">
        <f>G44+H44+I44+J44+K44+L44+M44+N44+O44</f>
        <v>13926.6</v>
      </c>
      <c r="G44" s="60">
        <v>6963.3</v>
      </c>
      <c r="H44" s="60">
        <v>6963.3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6"/>
    </row>
    <row r="45" spans="1:16" ht="15.75" customHeight="1">
      <c r="A45" s="84" t="s">
        <v>47</v>
      </c>
      <c r="B45" s="72" t="s">
        <v>174</v>
      </c>
      <c r="C45" s="67" t="s">
        <v>40</v>
      </c>
      <c r="D45" s="75" t="s">
        <v>48</v>
      </c>
      <c r="E45" s="72" t="s">
        <v>154</v>
      </c>
      <c r="F45" s="60">
        <f>G45+H45+I45+J45+K45+L45+M45+N45+O45</f>
        <v>13926.6</v>
      </c>
      <c r="G45" s="60">
        <f>G46+G48+G49</f>
        <v>6963.3</v>
      </c>
      <c r="H45" s="60">
        <f>H46+H48+H49</f>
        <v>6963.3</v>
      </c>
      <c r="I45" s="57">
        <f aca="true" t="shared" si="24" ref="I45:O45">I46+I48</f>
        <v>0</v>
      </c>
      <c r="J45" s="57">
        <f t="shared" si="24"/>
        <v>0</v>
      </c>
      <c r="K45" s="57">
        <f t="shared" si="24"/>
        <v>0</v>
      </c>
      <c r="L45" s="57">
        <f t="shared" si="24"/>
        <v>0</v>
      </c>
      <c r="M45" s="57">
        <f t="shared" si="24"/>
        <v>0</v>
      </c>
      <c r="N45" s="57">
        <f t="shared" si="24"/>
        <v>0</v>
      </c>
      <c r="O45" s="57">
        <f t="shared" si="24"/>
        <v>0</v>
      </c>
      <c r="P45" s="6"/>
    </row>
    <row r="46" spans="1:19" ht="39.75" customHeight="1">
      <c r="A46" s="91"/>
      <c r="B46" s="73"/>
      <c r="C46" s="89" t="s">
        <v>167</v>
      </c>
      <c r="D46" s="76"/>
      <c r="E46" s="73"/>
      <c r="F46" s="54" t="s">
        <v>23</v>
      </c>
      <c r="G46" s="98">
        <v>1740.8</v>
      </c>
      <c r="H46" s="98">
        <v>1740.8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  <c r="P46" s="6"/>
      <c r="S46" s="71"/>
    </row>
    <row r="47" spans="1:16" s="30" customFormat="1" ht="16.5" customHeight="1">
      <c r="A47" s="91"/>
      <c r="B47" s="73"/>
      <c r="C47" s="89"/>
      <c r="D47" s="76"/>
      <c r="E47" s="73"/>
      <c r="F47" s="66">
        <f>G46+H46+I46+J46+K46+L46+M46+N46+O46</f>
        <v>3481.6</v>
      </c>
      <c r="G47" s="98"/>
      <c r="H47" s="98"/>
      <c r="I47" s="104"/>
      <c r="J47" s="104"/>
      <c r="K47" s="104"/>
      <c r="L47" s="104"/>
      <c r="M47" s="104"/>
      <c r="N47" s="104"/>
      <c r="O47" s="104"/>
      <c r="P47" s="29"/>
    </row>
    <row r="48" spans="1:16" s="30" customFormat="1" ht="18.75" customHeight="1">
      <c r="A48" s="117"/>
      <c r="B48" s="111"/>
      <c r="C48" s="89"/>
      <c r="D48" s="76"/>
      <c r="E48" s="73"/>
      <c r="F48" s="12" t="s">
        <v>22</v>
      </c>
      <c r="G48" s="39"/>
      <c r="H48" s="39"/>
      <c r="I48" s="40"/>
      <c r="J48" s="40"/>
      <c r="K48" s="40"/>
      <c r="L48" s="40"/>
      <c r="M48" s="40"/>
      <c r="N48" s="40"/>
      <c r="O48" s="40"/>
      <c r="P48" s="29"/>
    </row>
    <row r="49" spans="1:16" s="32" customFormat="1" ht="51" customHeight="1">
      <c r="A49" s="118"/>
      <c r="B49" s="112"/>
      <c r="C49" s="90"/>
      <c r="D49" s="77"/>
      <c r="E49" s="74"/>
      <c r="F49" s="60">
        <f>G49+H49+I49+J49+K49+L49+M49+N49+O49</f>
        <v>10445</v>
      </c>
      <c r="G49" s="38">
        <v>5222.5</v>
      </c>
      <c r="H49" s="38">
        <v>5222.5</v>
      </c>
      <c r="I49" s="41">
        <v>0</v>
      </c>
      <c r="J49" s="42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31"/>
    </row>
    <row r="50" spans="1:16" ht="14.25" customHeight="1">
      <c r="A50" s="88" t="s">
        <v>49</v>
      </c>
      <c r="B50" s="88" t="s">
        <v>50</v>
      </c>
      <c r="C50" s="81" t="s">
        <v>40</v>
      </c>
      <c r="D50" s="82" t="s">
        <v>48</v>
      </c>
      <c r="E50" s="88" t="s">
        <v>136</v>
      </c>
      <c r="F50" s="60">
        <f>G50+H50+I50+J50+K50+L50+M50+N50+O50</f>
        <v>13926.6</v>
      </c>
      <c r="G50" s="60">
        <f>G51+G53</f>
        <v>6963.3</v>
      </c>
      <c r="H50" s="60">
        <f aca="true" t="shared" si="25" ref="H50:N50">H51+H53</f>
        <v>6963.3</v>
      </c>
      <c r="I50" s="57">
        <f t="shared" si="25"/>
        <v>0</v>
      </c>
      <c r="J50" s="57">
        <f t="shared" si="25"/>
        <v>0</v>
      </c>
      <c r="K50" s="57">
        <f t="shared" si="25"/>
        <v>0</v>
      </c>
      <c r="L50" s="57">
        <f t="shared" si="25"/>
        <v>0</v>
      </c>
      <c r="M50" s="57">
        <f t="shared" si="25"/>
        <v>0</v>
      </c>
      <c r="N50" s="57">
        <f t="shared" si="25"/>
        <v>0</v>
      </c>
      <c r="O50" s="57">
        <f>O51+O53</f>
        <v>0</v>
      </c>
      <c r="P50" s="6"/>
    </row>
    <row r="51" spans="1:16" ht="16.5" customHeight="1">
      <c r="A51" s="88"/>
      <c r="B51" s="88"/>
      <c r="C51" s="81"/>
      <c r="D51" s="82"/>
      <c r="E51" s="88"/>
      <c r="F51" s="54" t="s">
        <v>23</v>
      </c>
      <c r="G51" s="98">
        <v>1740.8</v>
      </c>
      <c r="H51" s="98">
        <v>1740.8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6"/>
    </row>
    <row r="52" spans="1:16" ht="14.25" customHeight="1">
      <c r="A52" s="88"/>
      <c r="B52" s="88"/>
      <c r="C52" s="81"/>
      <c r="D52" s="82"/>
      <c r="E52" s="88"/>
      <c r="F52" s="66">
        <f>G51+H51+I51+J51+K51+L51+M51+N51+O51</f>
        <v>3481.6</v>
      </c>
      <c r="G52" s="98"/>
      <c r="H52" s="98"/>
      <c r="I52" s="104"/>
      <c r="J52" s="104"/>
      <c r="K52" s="104"/>
      <c r="L52" s="104"/>
      <c r="M52" s="104"/>
      <c r="N52" s="104"/>
      <c r="O52" s="104"/>
      <c r="P52" s="6"/>
    </row>
    <row r="53" spans="1:16" ht="15" customHeight="1">
      <c r="A53" s="88"/>
      <c r="B53" s="88"/>
      <c r="C53" s="81"/>
      <c r="D53" s="82"/>
      <c r="E53" s="88"/>
      <c r="F53" s="54" t="s">
        <v>22</v>
      </c>
      <c r="G53" s="98">
        <v>5222.5</v>
      </c>
      <c r="H53" s="98">
        <v>5222.5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6"/>
    </row>
    <row r="54" spans="1:16" ht="14.25" customHeight="1">
      <c r="A54" s="88"/>
      <c r="B54" s="88"/>
      <c r="C54" s="81"/>
      <c r="D54" s="82"/>
      <c r="E54" s="88"/>
      <c r="F54" s="60">
        <f>G53+H53+I53+J53+K53+L53+M53+N53+O53</f>
        <v>10445</v>
      </c>
      <c r="G54" s="98"/>
      <c r="H54" s="98"/>
      <c r="I54" s="104"/>
      <c r="J54" s="104"/>
      <c r="K54" s="104"/>
      <c r="L54" s="104"/>
      <c r="M54" s="104"/>
      <c r="N54" s="104"/>
      <c r="O54" s="104"/>
      <c r="P54" s="6"/>
    </row>
    <row r="55" spans="1:16" ht="51" hidden="1">
      <c r="A55" s="88"/>
      <c r="B55" s="88"/>
      <c r="C55" s="81"/>
      <c r="D55" s="82"/>
      <c r="E55" s="2" t="s">
        <v>60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6"/>
    </row>
    <row r="56" spans="1:16" ht="14.25" customHeight="1" hidden="1">
      <c r="A56" s="88"/>
      <c r="B56" s="88"/>
      <c r="C56" s="81"/>
      <c r="D56" s="82"/>
      <c r="E56" s="5" t="s">
        <v>28</v>
      </c>
      <c r="F56" s="57">
        <f>G56+H56+I56+J56+K56+L56+M56+N56+O56</f>
        <v>13926.6</v>
      </c>
      <c r="G56" s="57">
        <v>6963.3</v>
      </c>
      <c r="H56" s="57">
        <v>6963.3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6"/>
    </row>
    <row r="57" spans="1:16" ht="65.25" customHeight="1">
      <c r="A57" s="83" t="s">
        <v>52</v>
      </c>
      <c r="B57" s="88" t="s">
        <v>51</v>
      </c>
      <c r="C57" s="81" t="s">
        <v>40</v>
      </c>
      <c r="D57" s="82" t="s">
        <v>53</v>
      </c>
      <c r="E57" s="1" t="s">
        <v>153</v>
      </c>
      <c r="F57" s="60">
        <f>G57+H57+I57+J57+K57+L57+M57+N57+O57</f>
        <v>18640.6</v>
      </c>
      <c r="G57" s="60">
        <f>G58</f>
        <v>1781.6</v>
      </c>
      <c r="H57" s="60">
        <f>H58</f>
        <v>1791.6</v>
      </c>
      <c r="I57" s="60">
        <f>I58</f>
        <v>1781.6</v>
      </c>
      <c r="J57" s="60">
        <f>J58</f>
        <v>1778.7</v>
      </c>
      <c r="K57" s="60">
        <v>2285.5</v>
      </c>
      <c r="L57" s="60">
        <v>2305.4</v>
      </c>
      <c r="M57" s="60">
        <v>2305.4</v>
      </c>
      <c r="N57" s="60">
        <v>2305.4</v>
      </c>
      <c r="O57" s="60">
        <v>2305.4</v>
      </c>
      <c r="P57" s="6"/>
    </row>
    <row r="58" spans="1:16" ht="51" hidden="1">
      <c r="A58" s="83"/>
      <c r="B58" s="88"/>
      <c r="C58" s="81"/>
      <c r="D58" s="82"/>
      <c r="E58" s="2" t="s">
        <v>60</v>
      </c>
      <c r="F58" s="57">
        <f>SUM(G58:O58)</f>
        <v>16553.600000000002</v>
      </c>
      <c r="G58" s="57">
        <v>1781.6</v>
      </c>
      <c r="H58" s="57">
        <v>1791.6</v>
      </c>
      <c r="I58" s="57">
        <v>1781.6</v>
      </c>
      <c r="J58" s="57">
        <v>1778.7</v>
      </c>
      <c r="K58" s="57">
        <v>2305.3</v>
      </c>
      <c r="L58" s="57">
        <v>1778.7</v>
      </c>
      <c r="M58" s="57">
        <v>1778.7</v>
      </c>
      <c r="N58" s="57">
        <v>1778.7</v>
      </c>
      <c r="O58" s="57">
        <v>1778.7</v>
      </c>
      <c r="P58" s="6"/>
    </row>
    <row r="59" spans="1:16" ht="12.75" hidden="1">
      <c r="A59" s="83"/>
      <c r="B59" s="88"/>
      <c r="C59" s="81"/>
      <c r="D59" s="82"/>
      <c r="E59" s="5" t="s">
        <v>34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6"/>
    </row>
    <row r="60" spans="1:16" ht="63" customHeight="1">
      <c r="A60" s="83" t="s">
        <v>54</v>
      </c>
      <c r="B60" s="88" t="s">
        <v>55</v>
      </c>
      <c r="C60" s="81" t="s">
        <v>40</v>
      </c>
      <c r="D60" s="82" t="s">
        <v>56</v>
      </c>
      <c r="E60" s="1" t="s">
        <v>153</v>
      </c>
      <c r="F60" s="60">
        <f>G60+H60+I60+J60+K60+L60+M60+N60+O60</f>
        <v>80245.4</v>
      </c>
      <c r="G60" s="60">
        <f>G61</f>
        <v>15</v>
      </c>
      <c r="H60" s="60">
        <f>H61</f>
        <v>1504.9</v>
      </c>
      <c r="I60" s="60">
        <f>I61</f>
        <v>1258.1</v>
      </c>
      <c r="J60" s="60">
        <f>J61</f>
        <v>2010</v>
      </c>
      <c r="K60" s="60">
        <v>36971</v>
      </c>
      <c r="L60" s="60">
        <v>1122.2</v>
      </c>
      <c r="M60" s="60">
        <v>33957.4</v>
      </c>
      <c r="N60" s="60">
        <v>1703.4</v>
      </c>
      <c r="O60" s="60">
        <v>1703.4</v>
      </c>
      <c r="P60" s="6"/>
    </row>
    <row r="61" spans="1:16" ht="60.75" customHeight="1" hidden="1">
      <c r="A61" s="83"/>
      <c r="B61" s="88"/>
      <c r="C61" s="81"/>
      <c r="D61" s="82"/>
      <c r="E61" s="2" t="s">
        <v>60</v>
      </c>
      <c r="F61" s="68">
        <f>SUM(G61:O61)</f>
        <v>112499.4</v>
      </c>
      <c r="G61" s="68">
        <v>15</v>
      </c>
      <c r="H61" s="57">
        <v>1504.9</v>
      </c>
      <c r="I61" s="57">
        <v>1258.1</v>
      </c>
      <c r="J61" s="68">
        <v>2010</v>
      </c>
      <c r="K61" s="68">
        <v>36971</v>
      </c>
      <c r="L61" s="57">
        <v>1122.2</v>
      </c>
      <c r="M61" s="57">
        <v>33957.4</v>
      </c>
      <c r="N61" s="57">
        <v>1703.4</v>
      </c>
      <c r="O61" s="57">
        <v>33957.4</v>
      </c>
      <c r="P61" s="6"/>
    </row>
    <row r="62" spans="1:16" ht="12.75" hidden="1">
      <c r="A62" s="83"/>
      <c r="B62" s="88"/>
      <c r="C62" s="81"/>
      <c r="D62" s="82"/>
      <c r="E62" s="5" t="s">
        <v>34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6"/>
    </row>
    <row r="63" spans="1:16" ht="64.5" customHeight="1">
      <c r="A63" s="83" t="s">
        <v>57</v>
      </c>
      <c r="B63" s="88" t="s">
        <v>58</v>
      </c>
      <c r="C63" s="81" t="s">
        <v>40</v>
      </c>
      <c r="D63" s="82" t="s">
        <v>59</v>
      </c>
      <c r="E63" s="1" t="s">
        <v>153</v>
      </c>
      <c r="F63" s="60">
        <f>G63+H63+I63+J63+K63+L63+M63+N63+O63</f>
        <v>2410.4</v>
      </c>
      <c r="G63" s="60">
        <f>G64</f>
        <v>400</v>
      </c>
      <c r="H63" s="61">
        <f aca="true" t="shared" si="26" ref="H63:O63">H64</f>
        <v>0</v>
      </c>
      <c r="I63" s="60">
        <f t="shared" si="26"/>
        <v>2010.4</v>
      </c>
      <c r="J63" s="61">
        <f t="shared" si="26"/>
        <v>0</v>
      </c>
      <c r="K63" s="61">
        <f t="shared" si="26"/>
        <v>0</v>
      </c>
      <c r="L63" s="61">
        <f t="shared" si="26"/>
        <v>0</v>
      </c>
      <c r="M63" s="61">
        <f t="shared" si="26"/>
        <v>0</v>
      </c>
      <c r="N63" s="61">
        <f t="shared" si="26"/>
        <v>0</v>
      </c>
      <c r="O63" s="61">
        <f t="shared" si="26"/>
        <v>0</v>
      </c>
      <c r="P63" s="6"/>
    </row>
    <row r="64" spans="1:16" ht="53.25" customHeight="1" hidden="1">
      <c r="A64" s="83"/>
      <c r="B64" s="88"/>
      <c r="C64" s="81"/>
      <c r="D64" s="82"/>
      <c r="E64" s="2" t="s">
        <v>60</v>
      </c>
      <c r="F64" s="68">
        <f>G64+H64+I64+J64+K64+L64+M64+N64+O64</f>
        <v>2410.4</v>
      </c>
      <c r="G64" s="68">
        <v>400</v>
      </c>
      <c r="H64" s="57">
        <v>0</v>
      </c>
      <c r="I64" s="57">
        <v>2010.4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6"/>
    </row>
    <row r="65" spans="1:16" ht="12.75" hidden="1">
      <c r="A65" s="83"/>
      <c r="B65" s="88"/>
      <c r="C65" s="81"/>
      <c r="D65" s="82"/>
      <c r="E65" s="5" t="s">
        <v>34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6"/>
    </row>
    <row r="66" spans="1:16" ht="12.75">
      <c r="A66" s="83" t="s">
        <v>61</v>
      </c>
      <c r="B66" s="88" t="s">
        <v>155</v>
      </c>
      <c r="C66" s="81" t="s">
        <v>122</v>
      </c>
      <c r="D66" s="82" t="s">
        <v>121</v>
      </c>
      <c r="E66" s="88" t="s">
        <v>153</v>
      </c>
      <c r="F66" s="60">
        <f>G66+H66+I66+J66+K66+L66+M66+N66+O66</f>
        <v>230</v>
      </c>
      <c r="G66" s="57">
        <f>G67+G69</f>
        <v>0</v>
      </c>
      <c r="H66" s="57">
        <f aca="true" t="shared" si="27" ref="H66:O66">H67+H69</f>
        <v>0</v>
      </c>
      <c r="I66" s="57">
        <f t="shared" si="27"/>
        <v>0</v>
      </c>
      <c r="J66" s="60">
        <f t="shared" si="27"/>
        <v>230</v>
      </c>
      <c r="K66" s="57">
        <f t="shared" si="27"/>
        <v>0</v>
      </c>
      <c r="L66" s="57">
        <f t="shared" si="27"/>
        <v>0</v>
      </c>
      <c r="M66" s="57">
        <f t="shared" si="27"/>
        <v>0</v>
      </c>
      <c r="N66" s="57">
        <f t="shared" si="27"/>
        <v>0</v>
      </c>
      <c r="O66" s="57">
        <f t="shared" si="27"/>
        <v>0</v>
      </c>
      <c r="P66" s="6"/>
    </row>
    <row r="67" spans="1:16" ht="12.75">
      <c r="A67" s="83"/>
      <c r="B67" s="88"/>
      <c r="C67" s="81"/>
      <c r="D67" s="82"/>
      <c r="E67" s="83"/>
      <c r="F67" s="54" t="s">
        <v>23</v>
      </c>
      <c r="G67" s="95">
        <v>0</v>
      </c>
      <c r="H67" s="95">
        <v>0</v>
      </c>
      <c r="I67" s="95">
        <v>0</v>
      </c>
      <c r="J67" s="96">
        <v>115</v>
      </c>
      <c r="K67" s="94">
        <v>0</v>
      </c>
      <c r="L67" s="94">
        <v>0</v>
      </c>
      <c r="M67" s="94">
        <v>0</v>
      </c>
      <c r="N67" s="94">
        <v>0</v>
      </c>
      <c r="O67" s="94">
        <v>0</v>
      </c>
      <c r="P67" s="6"/>
    </row>
    <row r="68" spans="1:16" ht="12.75">
      <c r="A68" s="83"/>
      <c r="B68" s="88"/>
      <c r="C68" s="81"/>
      <c r="D68" s="82"/>
      <c r="E68" s="83"/>
      <c r="F68" s="66">
        <f>G67+H67+I67+J67+K67+L67+M67+N67+O67</f>
        <v>115</v>
      </c>
      <c r="G68" s="95"/>
      <c r="H68" s="95"/>
      <c r="I68" s="95"/>
      <c r="J68" s="96"/>
      <c r="K68" s="94"/>
      <c r="L68" s="94"/>
      <c r="M68" s="94"/>
      <c r="N68" s="94"/>
      <c r="O68" s="94"/>
      <c r="P68" s="6"/>
    </row>
    <row r="69" spans="1:16" ht="12.75">
      <c r="A69" s="83"/>
      <c r="B69" s="88"/>
      <c r="C69" s="81"/>
      <c r="D69" s="82"/>
      <c r="E69" s="83"/>
      <c r="F69" s="54" t="s">
        <v>22</v>
      </c>
      <c r="G69" s="95">
        <v>0</v>
      </c>
      <c r="H69" s="95">
        <v>0</v>
      </c>
      <c r="I69" s="95">
        <v>0</v>
      </c>
      <c r="J69" s="96">
        <v>115</v>
      </c>
      <c r="K69" s="94">
        <v>0</v>
      </c>
      <c r="L69" s="94">
        <v>0</v>
      </c>
      <c r="M69" s="94">
        <v>0</v>
      </c>
      <c r="N69" s="94">
        <v>0</v>
      </c>
      <c r="O69" s="94">
        <v>0</v>
      </c>
      <c r="P69" s="6"/>
    </row>
    <row r="70" spans="1:16" ht="12.75">
      <c r="A70" s="83"/>
      <c r="B70" s="88"/>
      <c r="C70" s="81"/>
      <c r="D70" s="82"/>
      <c r="E70" s="83"/>
      <c r="F70" s="60">
        <f>G69+H69+I69+J69+K69+L69+M69+N69+O69</f>
        <v>115</v>
      </c>
      <c r="G70" s="95"/>
      <c r="H70" s="95"/>
      <c r="I70" s="95"/>
      <c r="J70" s="96"/>
      <c r="K70" s="94"/>
      <c r="L70" s="94"/>
      <c r="M70" s="94"/>
      <c r="N70" s="94"/>
      <c r="O70" s="94"/>
      <c r="P70" s="6"/>
    </row>
    <row r="71" spans="1:16" ht="51" customHeight="1" hidden="1">
      <c r="A71" s="83"/>
      <c r="B71" s="88"/>
      <c r="C71" s="81"/>
      <c r="D71" s="82"/>
      <c r="E71" s="2" t="s">
        <v>60</v>
      </c>
      <c r="F71" s="68">
        <f>G71+H71+I71+J71+K71+L71+M71+N71+O71</f>
        <v>230</v>
      </c>
      <c r="G71" s="57">
        <v>0</v>
      </c>
      <c r="H71" s="57">
        <v>0</v>
      </c>
      <c r="I71" s="57">
        <v>0</v>
      </c>
      <c r="J71" s="68">
        <f>J69+J67</f>
        <v>230</v>
      </c>
      <c r="K71" s="57">
        <v>0</v>
      </c>
      <c r="L71" s="57">
        <v>0</v>
      </c>
      <c r="M71" s="57">
        <v>0</v>
      </c>
      <c r="N71" s="57">
        <v>0</v>
      </c>
      <c r="O71" s="57">
        <v>0</v>
      </c>
      <c r="P71" s="6"/>
    </row>
    <row r="72" spans="1:16" ht="12.75" customHeight="1" hidden="1">
      <c r="A72" s="83"/>
      <c r="B72" s="88"/>
      <c r="C72" s="81"/>
      <c r="D72" s="82"/>
      <c r="E72" s="5" t="s">
        <v>34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6"/>
    </row>
    <row r="73" spans="1:16" ht="68.25" customHeight="1">
      <c r="A73" s="83" t="s">
        <v>119</v>
      </c>
      <c r="B73" s="88" t="s">
        <v>120</v>
      </c>
      <c r="C73" s="81" t="s">
        <v>40</v>
      </c>
      <c r="D73" s="82" t="s">
        <v>62</v>
      </c>
      <c r="E73" s="1" t="s">
        <v>144</v>
      </c>
      <c r="F73" s="60">
        <f>G73+H73+I73+J73+K73+L73+M73+N73+O73</f>
        <v>2223.7999999999997</v>
      </c>
      <c r="G73" s="61">
        <v>0</v>
      </c>
      <c r="H73" s="60">
        <f>H75</f>
        <v>1880.6</v>
      </c>
      <c r="I73" s="60">
        <f>I75</f>
        <v>343.2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"/>
    </row>
    <row r="74" spans="1:16" ht="51" hidden="1">
      <c r="A74" s="83"/>
      <c r="B74" s="88"/>
      <c r="C74" s="81"/>
      <c r="D74" s="82"/>
      <c r="E74" s="2" t="s">
        <v>60</v>
      </c>
      <c r="F74" s="3"/>
      <c r="G74" s="61"/>
      <c r="H74" s="3"/>
      <c r="I74" s="3"/>
      <c r="J74" s="61"/>
      <c r="K74" s="61"/>
      <c r="L74" s="61"/>
      <c r="M74" s="61"/>
      <c r="N74" s="61"/>
      <c r="O74" s="61"/>
      <c r="P74" s="6"/>
    </row>
    <row r="75" spans="1:16" ht="61.5" customHeight="1" hidden="1">
      <c r="A75" s="83"/>
      <c r="B75" s="88"/>
      <c r="C75" s="81"/>
      <c r="D75" s="82"/>
      <c r="E75" s="1" t="s">
        <v>66</v>
      </c>
      <c r="F75" s="57">
        <f>G75+H75+I75+J75+K75+L75+M75+N75+O75</f>
        <v>2223.7999999999997</v>
      </c>
      <c r="G75" s="57">
        <v>0</v>
      </c>
      <c r="H75" s="57">
        <v>1880.6</v>
      </c>
      <c r="I75" s="57">
        <v>343.2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  <c r="P75" s="6"/>
    </row>
    <row r="76" spans="1:16" ht="30" customHeight="1">
      <c r="A76" s="84" t="s">
        <v>63</v>
      </c>
      <c r="B76" s="72" t="s">
        <v>169</v>
      </c>
      <c r="C76" s="78" t="s">
        <v>40</v>
      </c>
      <c r="D76" s="86"/>
      <c r="E76" s="4" t="s">
        <v>33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6"/>
    </row>
    <row r="77" spans="1:16" ht="42.75" customHeight="1">
      <c r="A77" s="85"/>
      <c r="B77" s="74"/>
      <c r="C77" s="80"/>
      <c r="D77" s="87"/>
      <c r="E77" s="54" t="s">
        <v>156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6"/>
    </row>
    <row r="78" spans="1:16" ht="30" customHeight="1">
      <c r="A78" s="83" t="s">
        <v>65</v>
      </c>
      <c r="B78" s="88" t="s">
        <v>64</v>
      </c>
      <c r="C78" s="81" t="s">
        <v>40</v>
      </c>
      <c r="D78" s="95"/>
      <c r="E78" s="4" t="s">
        <v>33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6"/>
    </row>
    <row r="79" spans="1:16" ht="41.25" customHeight="1">
      <c r="A79" s="83"/>
      <c r="B79" s="88"/>
      <c r="C79" s="81"/>
      <c r="D79" s="95"/>
      <c r="E79" s="2" t="s">
        <v>158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6"/>
    </row>
    <row r="80" spans="1:16" ht="21.75" customHeight="1">
      <c r="A80" s="83"/>
      <c r="B80" s="88"/>
      <c r="C80" s="81"/>
      <c r="D80" s="95"/>
      <c r="E80" s="53" t="s">
        <v>34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6"/>
    </row>
    <row r="81" spans="1:16" ht="19.5" customHeight="1">
      <c r="A81" s="84" t="s">
        <v>152</v>
      </c>
      <c r="B81" s="88" t="s">
        <v>125</v>
      </c>
      <c r="C81" s="81" t="s">
        <v>68</v>
      </c>
      <c r="D81" s="82" t="s">
        <v>69</v>
      </c>
      <c r="E81" s="83" t="s">
        <v>33</v>
      </c>
      <c r="F81" s="60">
        <f>G81+H81+I81+J81+K81+L81+M81+N81+O81</f>
        <v>72632.6</v>
      </c>
      <c r="G81" s="60">
        <f>G82+G84</f>
        <v>4406</v>
      </c>
      <c r="H81" s="60">
        <f aca="true" t="shared" si="28" ref="H81:O81">H82+H84</f>
        <v>4866.9</v>
      </c>
      <c r="I81" s="60">
        <f t="shared" si="28"/>
        <v>6560.4</v>
      </c>
      <c r="J81" s="60">
        <f t="shared" si="28"/>
        <v>5838.2</v>
      </c>
      <c r="K81" s="60">
        <f>K82+K84</f>
        <v>10976.599999999999</v>
      </c>
      <c r="L81" s="60">
        <f t="shared" si="28"/>
        <v>13578.2</v>
      </c>
      <c r="M81" s="60">
        <f t="shared" si="28"/>
        <v>8802.1</v>
      </c>
      <c r="N81" s="60">
        <f t="shared" si="28"/>
        <v>8802.1</v>
      </c>
      <c r="O81" s="60">
        <f t="shared" si="28"/>
        <v>8802.1</v>
      </c>
      <c r="P81" s="6"/>
    </row>
    <row r="82" spans="1:16" ht="17.25" customHeight="1">
      <c r="A82" s="91"/>
      <c r="B82" s="88"/>
      <c r="C82" s="81"/>
      <c r="D82" s="82"/>
      <c r="E82" s="83"/>
      <c r="F82" s="54" t="s">
        <v>23</v>
      </c>
      <c r="G82" s="98">
        <f>G90+G95</f>
        <v>4406</v>
      </c>
      <c r="H82" s="98">
        <f>H90+H95</f>
        <v>4866.9</v>
      </c>
      <c r="I82" s="98">
        <f>I90+I95</f>
        <v>5491.799999999999</v>
      </c>
      <c r="J82" s="98">
        <f>J90+J95</f>
        <v>4504.7</v>
      </c>
      <c r="K82" s="98">
        <f>K87+K88+K89</f>
        <v>10976.599999999999</v>
      </c>
      <c r="L82" s="98">
        <f>L87+L88+L89</f>
        <v>13578.2</v>
      </c>
      <c r="M82" s="98">
        <f>M87+M88+M89</f>
        <v>8802.1</v>
      </c>
      <c r="N82" s="98">
        <f>N87+N88+N89</f>
        <v>8802.1</v>
      </c>
      <c r="O82" s="98">
        <f>O87+O88+O89</f>
        <v>8802.1</v>
      </c>
      <c r="P82" s="6"/>
    </row>
    <row r="83" spans="1:16" ht="16.5" customHeight="1">
      <c r="A83" s="91"/>
      <c r="B83" s="88"/>
      <c r="C83" s="81"/>
      <c r="D83" s="82"/>
      <c r="E83" s="83"/>
      <c r="F83" s="66">
        <f>G82+H82+I82+J82+K82+L82+M82+N82+O82</f>
        <v>70230.5</v>
      </c>
      <c r="G83" s="98"/>
      <c r="H83" s="98"/>
      <c r="I83" s="98"/>
      <c r="J83" s="98"/>
      <c r="K83" s="98"/>
      <c r="L83" s="98"/>
      <c r="M83" s="98"/>
      <c r="N83" s="98"/>
      <c r="O83" s="98"/>
      <c r="P83" s="6"/>
    </row>
    <row r="84" spans="1:16" ht="16.5" customHeight="1">
      <c r="A84" s="91"/>
      <c r="B84" s="88"/>
      <c r="C84" s="81"/>
      <c r="D84" s="82"/>
      <c r="E84" s="83"/>
      <c r="F84" s="54" t="s">
        <v>22</v>
      </c>
      <c r="G84" s="104">
        <f>G116</f>
        <v>0</v>
      </c>
      <c r="H84" s="104">
        <f aca="true" t="shared" si="29" ref="H84:O84">H116</f>
        <v>0</v>
      </c>
      <c r="I84" s="98">
        <f t="shared" si="29"/>
        <v>1068.6000000000001</v>
      </c>
      <c r="J84" s="98">
        <f t="shared" si="29"/>
        <v>1333.5</v>
      </c>
      <c r="K84" s="104">
        <f t="shared" si="29"/>
        <v>0</v>
      </c>
      <c r="L84" s="104">
        <f t="shared" si="29"/>
        <v>0</v>
      </c>
      <c r="M84" s="104">
        <f t="shared" si="29"/>
        <v>0</v>
      </c>
      <c r="N84" s="104">
        <f t="shared" si="29"/>
        <v>0</v>
      </c>
      <c r="O84" s="104">
        <f t="shared" si="29"/>
        <v>0</v>
      </c>
      <c r="P84" s="6"/>
    </row>
    <row r="85" spans="1:16" ht="17.25" customHeight="1">
      <c r="A85" s="91"/>
      <c r="B85" s="88"/>
      <c r="C85" s="81"/>
      <c r="D85" s="82"/>
      <c r="E85" s="83"/>
      <c r="F85" s="60">
        <f>G84+H84+I84+J84+K84+L84+M84+N84+O84</f>
        <v>2402.1000000000004</v>
      </c>
      <c r="G85" s="104"/>
      <c r="H85" s="104"/>
      <c r="I85" s="98"/>
      <c r="J85" s="98"/>
      <c r="K85" s="104"/>
      <c r="L85" s="104"/>
      <c r="M85" s="104"/>
      <c r="N85" s="104"/>
      <c r="O85" s="104"/>
      <c r="P85" s="6"/>
    </row>
    <row r="86" spans="1:16" ht="25.5" customHeight="1" hidden="1">
      <c r="A86" s="91"/>
      <c r="B86" s="88"/>
      <c r="C86" s="81"/>
      <c r="D86" s="82"/>
      <c r="E86" s="13" t="s">
        <v>70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6"/>
    </row>
    <row r="87" spans="1:16" ht="25.5">
      <c r="A87" s="91"/>
      <c r="B87" s="88"/>
      <c r="C87" s="81"/>
      <c r="D87" s="82"/>
      <c r="E87" s="13" t="s">
        <v>146</v>
      </c>
      <c r="F87" s="60">
        <f>K87+L87+M87+N87+O87+G87+H87+I87+J87</f>
        <v>43867.1</v>
      </c>
      <c r="G87" s="60">
        <f>G90+G99</f>
        <v>4406</v>
      </c>
      <c r="H87" s="60">
        <f aca="true" t="shared" si="30" ref="H87:O87">H90+H99</f>
        <v>4136.9</v>
      </c>
      <c r="I87" s="60">
        <f t="shared" si="30"/>
        <v>3391</v>
      </c>
      <c r="J87" s="60">
        <f t="shared" si="30"/>
        <v>3582.2</v>
      </c>
      <c r="K87" s="60">
        <f t="shared" si="30"/>
        <v>8862.5</v>
      </c>
      <c r="L87" s="60">
        <f>L90+L99</f>
        <v>8454.2</v>
      </c>
      <c r="M87" s="60">
        <f t="shared" si="30"/>
        <v>3678.1000000000004</v>
      </c>
      <c r="N87" s="60">
        <f t="shared" si="30"/>
        <v>3678.1000000000004</v>
      </c>
      <c r="O87" s="60">
        <f t="shared" si="30"/>
        <v>3678.1000000000004</v>
      </c>
      <c r="P87" s="6"/>
    </row>
    <row r="88" spans="1:16" ht="25.5">
      <c r="A88" s="91"/>
      <c r="B88" s="88"/>
      <c r="C88" s="81"/>
      <c r="D88" s="82"/>
      <c r="E88" s="13" t="s">
        <v>147</v>
      </c>
      <c r="F88" s="60">
        <f>K88+L88+M88+N88+O88+G88+H88+I88+J88</f>
        <v>21726.500000000004</v>
      </c>
      <c r="G88" s="57">
        <f>G100</f>
        <v>0</v>
      </c>
      <c r="H88" s="60">
        <f aca="true" t="shared" si="31" ref="H88:O88">H100</f>
        <v>730</v>
      </c>
      <c r="I88" s="60">
        <f t="shared" si="31"/>
        <v>3169.4</v>
      </c>
      <c r="J88" s="60">
        <f t="shared" si="31"/>
        <v>2256</v>
      </c>
      <c r="K88" s="60">
        <f t="shared" si="31"/>
        <v>1044.3</v>
      </c>
      <c r="L88" s="60">
        <f t="shared" si="31"/>
        <v>3631.7</v>
      </c>
      <c r="M88" s="60">
        <f t="shared" si="31"/>
        <v>3631.7</v>
      </c>
      <c r="N88" s="60">
        <f t="shared" si="31"/>
        <v>3631.7</v>
      </c>
      <c r="O88" s="60">
        <f t="shared" si="31"/>
        <v>3631.7</v>
      </c>
      <c r="P88" s="6"/>
    </row>
    <row r="89" spans="1:16" ht="51.75" customHeight="1">
      <c r="A89" s="85"/>
      <c r="B89" s="88"/>
      <c r="C89" s="81"/>
      <c r="D89" s="82"/>
      <c r="E89" s="54" t="s">
        <v>163</v>
      </c>
      <c r="F89" s="60">
        <f>K89+L89+M89+N89+O89+G89+H89+I89+J89</f>
        <v>7039</v>
      </c>
      <c r="G89" s="57">
        <f>G101</f>
        <v>0</v>
      </c>
      <c r="H89" s="57">
        <f aca="true" t="shared" si="32" ref="H89:O89">H101</f>
        <v>0</v>
      </c>
      <c r="I89" s="57">
        <f t="shared" si="32"/>
        <v>0</v>
      </c>
      <c r="J89" s="57">
        <f t="shared" si="32"/>
        <v>0</v>
      </c>
      <c r="K89" s="60">
        <f>K101</f>
        <v>1069.8</v>
      </c>
      <c r="L89" s="60">
        <f t="shared" si="32"/>
        <v>1492.3</v>
      </c>
      <c r="M89" s="60">
        <f t="shared" si="32"/>
        <v>1492.3</v>
      </c>
      <c r="N89" s="60">
        <f t="shared" si="32"/>
        <v>1492.3</v>
      </c>
      <c r="O89" s="60">
        <f t="shared" si="32"/>
        <v>1492.3</v>
      </c>
      <c r="P89" s="6"/>
    </row>
    <row r="90" spans="1:16" ht="76.5" customHeight="1">
      <c r="A90" s="53" t="s">
        <v>73</v>
      </c>
      <c r="B90" s="54" t="s">
        <v>72</v>
      </c>
      <c r="C90" s="55" t="s">
        <v>75</v>
      </c>
      <c r="D90" s="56" t="s">
        <v>74</v>
      </c>
      <c r="E90" s="1" t="s">
        <v>137</v>
      </c>
      <c r="F90" s="60">
        <f>G90+H90+I90+J90+K90+L90+M90+N90+O90</f>
        <v>30219.200000000004</v>
      </c>
      <c r="G90" s="60">
        <f>G91</f>
        <v>2687</v>
      </c>
      <c r="H90" s="60">
        <f aca="true" t="shared" si="33" ref="H90:O90">H91</f>
        <v>3166</v>
      </c>
      <c r="I90" s="60">
        <f t="shared" si="33"/>
        <v>2468.2</v>
      </c>
      <c r="J90" s="60">
        <f t="shared" si="33"/>
        <v>2881.4</v>
      </c>
      <c r="K90" s="60">
        <f t="shared" si="33"/>
        <v>4534.9</v>
      </c>
      <c r="L90" s="60">
        <f t="shared" si="33"/>
        <v>5522.5</v>
      </c>
      <c r="M90" s="60">
        <f t="shared" si="33"/>
        <v>2986.4</v>
      </c>
      <c r="N90" s="60">
        <f t="shared" si="33"/>
        <v>2986.4</v>
      </c>
      <c r="O90" s="60">
        <f t="shared" si="33"/>
        <v>2986.4</v>
      </c>
      <c r="P90" s="6"/>
    </row>
    <row r="91" spans="1:16" ht="54" customHeight="1">
      <c r="A91" s="83" t="s">
        <v>77</v>
      </c>
      <c r="B91" s="88" t="s">
        <v>76</v>
      </c>
      <c r="C91" s="81" t="s">
        <v>78</v>
      </c>
      <c r="D91" s="82" t="s">
        <v>79</v>
      </c>
      <c r="E91" s="1" t="s">
        <v>137</v>
      </c>
      <c r="F91" s="60">
        <f>G91+H91+I91+J91+K91+L91+M91+N91+O91</f>
        <v>30219.200000000004</v>
      </c>
      <c r="G91" s="60">
        <f>G93</f>
        <v>2687</v>
      </c>
      <c r="H91" s="60">
        <f>H93</f>
        <v>3166</v>
      </c>
      <c r="I91" s="60">
        <f>I93</f>
        <v>2468.2</v>
      </c>
      <c r="J91" s="60">
        <f>J93</f>
        <v>2881.4</v>
      </c>
      <c r="K91" s="60">
        <f>K93</f>
        <v>4534.9</v>
      </c>
      <c r="L91" s="60">
        <v>5522.5</v>
      </c>
      <c r="M91" s="60">
        <v>2986.4</v>
      </c>
      <c r="N91" s="60">
        <v>2986.4</v>
      </c>
      <c r="O91" s="60">
        <v>2986.4</v>
      </c>
      <c r="P91" s="6"/>
    </row>
    <row r="92" spans="1:16" ht="25.5" customHeight="1" hidden="1">
      <c r="A92" s="83"/>
      <c r="B92" s="88"/>
      <c r="C92" s="81"/>
      <c r="D92" s="82"/>
      <c r="E92" s="13" t="s">
        <v>70</v>
      </c>
      <c r="F92" s="5"/>
      <c r="G92" s="5"/>
      <c r="H92" s="5"/>
      <c r="I92" s="5"/>
      <c r="J92" s="5"/>
      <c r="K92" s="5"/>
      <c r="L92" s="5"/>
      <c r="M92" s="14"/>
      <c r="N92" s="14"/>
      <c r="O92" s="14"/>
      <c r="P92" s="6"/>
    </row>
    <row r="93" spans="1:16" ht="39" customHeight="1" hidden="1">
      <c r="A93" s="83"/>
      <c r="B93" s="88"/>
      <c r="C93" s="81"/>
      <c r="D93" s="82"/>
      <c r="E93" s="54" t="s">
        <v>71</v>
      </c>
      <c r="F93" s="68">
        <f>K93+L93+M93+N93+O93+G93+H93+I93+J93</f>
        <v>26419.700000000004</v>
      </c>
      <c r="G93" s="68">
        <v>2687</v>
      </c>
      <c r="H93" s="68">
        <v>3166</v>
      </c>
      <c r="I93" s="57">
        <v>2468.2</v>
      </c>
      <c r="J93" s="57">
        <v>2881.4</v>
      </c>
      <c r="K93" s="68">
        <v>4534.9</v>
      </c>
      <c r="L93" s="57">
        <v>4135.6</v>
      </c>
      <c r="M93" s="68">
        <v>2182.2</v>
      </c>
      <c r="N93" s="68">
        <v>2182.2</v>
      </c>
      <c r="O93" s="68">
        <v>2182.2</v>
      </c>
      <c r="P93" s="6"/>
    </row>
    <row r="94" spans="1:16" ht="19.5" customHeight="1">
      <c r="A94" s="36" t="s">
        <v>81</v>
      </c>
      <c r="B94" s="72" t="s">
        <v>80</v>
      </c>
      <c r="C94" s="78" t="s">
        <v>82</v>
      </c>
      <c r="D94" s="75" t="s">
        <v>83</v>
      </c>
      <c r="E94" s="83" t="s">
        <v>33</v>
      </c>
      <c r="F94" s="60">
        <f>G94+H94+I94+J94+K94+L94+M94+N94+O94</f>
        <v>42413.4</v>
      </c>
      <c r="G94" s="60">
        <f>G95+G97</f>
        <v>1719</v>
      </c>
      <c r="H94" s="60">
        <f aca="true" t="shared" si="34" ref="H94:O94">H95+H97</f>
        <v>1700.9</v>
      </c>
      <c r="I94" s="60">
        <f t="shared" si="34"/>
        <v>4092.2</v>
      </c>
      <c r="J94" s="60">
        <f t="shared" si="34"/>
        <v>2956.8</v>
      </c>
      <c r="K94" s="60">
        <f t="shared" si="34"/>
        <v>6441.700000000001</v>
      </c>
      <c r="L94" s="60">
        <f t="shared" si="34"/>
        <v>8055.7</v>
      </c>
      <c r="M94" s="60">
        <f t="shared" si="34"/>
        <v>5815.7</v>
      </c>
      <c r="N94" s="60">
        <f t="shared" si="34"/>
        <v>5815.7</v>
      </c>
      <c r="O94" s="60">
        <f t="shared" si="34"/>
        <v>5815.7</v>
      </c>
      <c r="P94" s="6"/>
    </row>
    <row r="95" spans="1:16" ht="17.25" customHeight="1">
      <c r="A95" s="52"/>
      <c r="B95" s="73"/>
      <c r="C95" s="79"/>
      <c r="D95" s="76"/>
      <c r="E95" s="83"/>
      <c r="F95" s="54" t="s">
        <v>23</v>
      </c>
      <c r="G95" s="98">
        <f>G102+G106+G109+G114</f>
        <v>1719</v>
      </c>
      <c r="H95" s="98">
        <f>H102+H106+H109+H114</f>
        <v>1700.9</v>
      </c>
      <c r="I95" s="98">
        <f>I102+I106+I109+I114</f>
        <v>3023.5999999999995</v>
      </c>
      <c r="J95" s="98">
        <f>J102+J106+J109+J114</f>
        <v>1623.3</v>
      </c>
      <c r="K95" s="98">
        <f>K99+K100+K101</f>
        <v>6441.700000000001</v>
      </c>
      <c r="L95" s="98">
        <f>L99+L100+L101</f>
        <v>8055.7</v>
      </c>
      <c r="M95" s="98">
        <f>M99+M100+M101</f>
        <v>5815.7</v>
      </c>
      <c r="N95" s="98">
        <f>N99+N100+N101</f>
        <v>5815.7</v>
      </c>
      <c r="O95" s="98">
        <f>O99+O100+O101</f>
        <v>5815.7</v>
      </c>
      <c r="P95" s="6"/>
    </row>
    <row r="96" spans="1:16" ht="16.5" customHeight="1">
      <c r="A96" s="52"/>
      <c r="B96" s="73"/>
      <c r="C96" s="79"/>
      <c r="D96" s="76"/>
      <c r="E96" s="83"/>
      <c r="F96" s="66">
        <f>G95+H95+I95+J95+K95+L95+M95+N95+O95</f>
        <v>40011.299999999996</v>
      </c>
      <c r="G96" s="98"/>
      <c r="H96" s="98"/>
      <c r="I96" s="98"/>
      <c r="J96" s="98"/>
      <c r="K96" s="98"/>
      <c r="L96" s="98"/>
      <c r="M96" s="98"/>
      <c r="N96" s="98"/>
      <c r="O96" s="98"/>
      <c r="P96" s="6"/>
    </row>
    <row r="97" spans="1:16" ht="15" customHeight="1">
      <c r="A97" s="52"/>
      <c r="B97" s="73"/>
      <c r="C97" s="79"/>
      <c r="D97" s="76"/>
      <c r="E97" s="83"/>
      <c r="F97" s="54" t="s">
        <v>22</v>
      </c>
      <c r="G97" s="104">
        <f aca="true" t="shared" si="35" ref="G97:O97">G116</f>
        <v>0</v>
      </c>
      <c r="H97" s="104">
        <f t="shared" si="35"/>
        <v>0</v>
      </c>
      <c r="I97" s="98">
        <f t="shared" si="35"/>
        <v>1068.6000000000001</v>
      </c>
      <c r="J97" s="98">
        <f t="shared" si="35"/>
        <v>1333.5</v>
      </c>
      <c r="K97" s="104">
        <f t="shared" si="35"/>
        <v>0</v>
      </c>
      <c r="L97" s="104">
        <f t="shared" si="35"/>
        <v>0</v>
      </c>
      <c r="M97" s="105">
        <f t="shared" si="35"/>
        <v>0</v>
      </c>
      <c r="N97" s="105">
        <f t="shared" si="35"/>
        <v>0</v>
      </c>
      <c r="O97" s="105">
        <f t="shared" si="35"/>
        <v>0</v>
      </c>
      <c r="P97" s="6"/>
    </row>
    <row r="98" spans="1:16" s="30" customFormat="1" ht="15" customHeight="1">
      <c r="A98" s="76"/>
      <c r="B98" s="73"/>
      <c r="C98" s="79"/>
      <c r="D98" s="76"/>
      <c r="E98" s="83"/>
      <c r="F98" s="60">
        <f>G97+H97+I97+J97+K97+L97+M97+N97+O97</f>
        <v>2402.1000000000004</v>
      </c>
      <c r="G98" s="104"/>
      <c r="H98" s="104"/>
      <c r="I98" s="98"/>
      <c r="J98" s="98"/>
      <c r="K98" s="104"/>
      <c r="L98" s="104"/>
      <c r="M98" s="105"/>
      <c r="N98" s="105"/>
      <c r="O98" s="105"/>
      <c r="P98" s="29"/>
    </row>
    <row r="99" spans="1:16" ht="25.5">
      <c r="A99" s="76"/>
      <c r="B99" s="73"/>
      <c r="C99" s="79"/>
      <c r="D99" s="76"/>
      <c r="E99" s="13" t="s">
        <v>148</v>
      </c>
      <c r="F99" s="60">
        <f>K99+L99+M99+N99+O99+G99+H99+I99+J99</f>
        <v>13647.9</v>
      </c>
      <c r="G99" s="60">
        <f>G104+G108+G110+G119</f>
        <v>1719</v>
      </c>
      <c r="H99" s="60">
        <f>H104+H108+H110+H119</f>
        <v>970.9</v>
      </c>
      <c r="I99" s="60">
        <f>I104+I108+I110+I119</f>
        <v>922.8</v>
      </c>
      <c r="J99" s="60">
        <f>J104+J108+J110+J119</f>
        <v>700.8</v>
      </c>
      <c r="K99" s="60">
        <f>K104+K110</f>
        <v>4327.6</v>
      </c>
      <c r="L99" s="60">
        <f>L104+L110</f>
        <v>2931.7</v>
      </c>
      <c r="M99" s="60">
        <f>M104+M110</f>
        <v>691.7</v>
      </c>
      <c r="N99" s="60">
        <f>N104+N110</f>
        <v>691.7</v>
      </c>
      <c r="O99" s="60">
        <f>O104+O110</f>
        <v>691.7</v>
      </c>
      <c r="P99" s="6"/>
    </row>
    <row r="100" spans="1:16" ht="25.5">
      <c r="A100" s="76"/>
      <c r="B100" s="73"/>
      <c r="C100" s="79"/>
      <c r="D100" s="76"/>
      <c r="E100" s="13" t="s">
        <v>135</v>
      </c>
      <c r="F100" s="60">
        <f>K100+L100+M100+N100+O100+G100+H100+I100+J100</f>
        <v>21726.500000000004</v>
      </c>
      <c r="G100" s="57">
        <f>G111+G124</f>
        <v>0</v>
      </c>
      <c r="H100" s="60">
        <f>H111+H124</f>
        <v>730</v>
      </c>
      <c r="I100" s="60">
        <f>I111+I124</f>
        <v>3169.4</v>
      </c>
      <c r="J100" s="60">
        <f>J111+J124</f>
        <v>2256</v>
      </c>
      <c r="K100" s="60">
        <f>K111</f>
        <v>1044.3</v>
      </c>
      <c r="L100" s="60">
        <f>L111</f>
        <v>3631.7</v>
      </c>
      <c r="M100" s="60">
        <f>M111</f>
        <v>3631.7</v>
      </c>
      <c r="N100" s="60">
        <f>N111</f>
        <v>3631.7</v>
      </c>
      <c r="O100" s="60">
        <f>O111</f>
        <v>3631.7</v>
      </c>
      <c r="P100" s="6"/>
    </row>
    <row r="101" spans="1:16" ht="50.25" customHeight="1">
      <c r="A101" s="118"/>
      <c r="B101" s="120"/>
      <c r="C101" s="80"/>
      <c r="D101" s="77"/>
      <c r="E101" s="54" t="s">
        <v>170</v>
      </c>
      <c r="F101" s="60">
        <f>K101+L101+M101+N101+O101+G101+H101+I101+J101</f>
        <v>7039</v>
      </c>
      <c r="G101" s="68">
        <f>G105+G112</f>
        <v>0</v>
      </c>
      <c r="H101" s="68">
        <f>H105+H112</f>
        <v>0</v>
      </c>
      <c r="I101" s="68">
        <f>I105+I112</f>
        <v>0</v>
      </c>
      <c r="J101" s="68">
        <f>J105+J112</f>
        <v>0</v>
      </c>
      <c r="K101" s="68">
        <f>K105+K112</f>
        <v>1069.8</v>
      </c>
      <c r="L101" s="60">
        <f>L112++L105+L125</f>
        <v>1492.3</v>
      </c>
      <c r="M101" s="60">
        <f>M112++M105+M125</f>
        <v>1492.3</v>
      </c>
      <c r="N101" s="60">
        <f>N112++N105+N125</f>
        <v>1492.3</v>
      </c>
      <c r="O101" s="60">
        <f>O112++O105+O125</f>
        <v>1492.3</v>
      </c>
      <c r="P101" s="6"/>
    </row>
    <row r="102" spans="1:16" ht="53.25" customHeight="1">
      <c r="A102" s="84" t="s">
        <v>85</v>
      </c>
      <c r="B102" s="88" t="s">
        <v>84</v>
      </c>
      <c r="C102" s="92" t="s">
        <v>86</v>
      </c>
      <c r="D102" s="82" t="s">
        <v>87</v>
      </c>
      <c r="E102" s="1" t="s">
        <v>33</v>
      </c>
      <c r="F102" s="60">
        <f>G102+H102+I102+J102+K102+L102+M102+N102+O102</f>
        <v>11214.100000000002</v>
      </c>
      <c r="G102" s="60">
        <f>G104+G105</f>
        <v>891.4</v>
      </c>
      <c r="H102" s="60">
        <f aca="true" t="shared" si="36" ref="H102:O102">H104+H105</f>
        <v>691.9</v>
      </c>
      <c r="I102" s="60">
        <f t="shared" si="36"/>
        <v>659</v>
      </c>
      <c r="J102" s="60">
        <f t="shared" si="36"/>
        <v>657.3</v>
      </c>
      <c r="K102" s="60">
        <f t="shared" si="36"/>
        <v>3963.7000000000003</v>
      </c>
      <c r="L102" s="60">
        <f t="shared" si="36"/>
        <v>2767.7</v>
      </c>
      <c r="M102" s="60">
        <f t="shared" si="36"/>
        <v>527.7</v>
      </c>
      <c r="N102" s="60">
        <f t="shared" si="36"/>
        <v>527.7</v>
      </c>
      <c r="O102" s="60">
        <f t="shared" si="36"/>
        <v>527.7</v>
      </c>
      <c r="P102" s="6"/>
    </row>
    <row r="103" spans="1:16" ht="25.5" customHeight="1" hidden="1">
      <c r="A103" s="91"/>
      <c r="B103" s="88"/>
      <c r="C103" s="92"/>
      <c r="D103" s="82"/>
      <c r="E103" s="13" t="s">
        <v>70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6"/>
    </row>
    <row r="104" spans="1:16" ht="38.25" customHeight="1">
      <c r="A104" s="91"/>
      <c r="B104" s="88"/>
      <c r="C104" s="92"/>
      <c r="D104" s="82"/>
      <c r="E104" s="54" t="s">
        <v>71</v>
      </c>
      <c r="F104" s="68">
        <f>K104+L104+M104+N104+O104+G104+H104+I104+J104</f>
        <v>11214.099999999999</v>
      </c>
      <c r="G104" s="57">
        <f>701.4+190</f>
        <v>891.4</v>
      </c>
      <c r="H104" s="68">
        <f>637+54.9</f>
        <v>691.9</v>
      </c>
      <c r="I104" s="68">
        <f>514.7+144.3</f>
        <v>659</v>
      </c>
      <c r="J104" s="57">
        <f>440.5+216.8</f>
        <v>657.3</v>
      </c>
      <c r="K104" s="68">
        <f>3783.8+179.9</f>
        <v>3963.7000000000003</v>
      </c>
      <c r="L104" s="68">
        <f>2647.7+120</f>
        <v>2767.7</v>
      </c>
      <c r="M104" s="68">
        <f>407.7+120</f>
        <v>527.7</v>
      </c>
      <c r="N104" s="68">
        <f>407.7+120</f>
        <v>527.7</v>
      </c>
      <c r="O104" s="68">
        <f>407.7+120</f>
        <v>527.7</v>
      </c>
      <c r="P104" s="6"/>
    </row>
    <row r="105" spans="1:16" ht="51" customHeight="1" hidden="1">
      <c r="A105" s="85"/>
      <c r="B105" s="88"/>
      <c r="C105" s="92"/>
      <c r="D105" s="82"/>
      <c r="E105" s="13" t="s">
        <v>175</v>
      </c>
      <c r="F105" s="68">
        <f>G105+H105+I105+J105+K105+L105+M105+N105+O105</f>
        <v>0</v>
      </c>
      <c r="G105" s="68"/>
      <c r="H105" s="57"/>
      <c r="I105" s="57"/>
      <c r="J105" s="57"/>
      <c r="K105" s="68"/>
      <c r="L105" s="68"/>
      <c r="M105" s="68"/>
      <c r="N105" s="68"/>
      <c r="O105" s="68"/>
      <c r="P105" s="6"/>
    </row>
    <row r="106" spans="1:16" ht="81.75" customHeight="1">
      <c r="A106" s="83" t="s">
        <v>88</v>
      </c>
      <c r="B106" s="88" t="s">
        <v>89</v>
      </c>
      <c r="C106" s="92" t="s">
        <v>86</v>
      </c>
      <c r="D106" s="82" t="s">
        <v>90</v>
      </c>
      <c r="E106" s="1" t="s">
        <v>137</v>
      </c>
      <c r="F106" s="60">
        <f>G106+H106+I106+J106+K106+L106+M106+N106+O106</f>
        <v>827.6</v>
      </c>
      <c r="G106" s="60">
        <f>G108</f>
        <v>827.6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7">
        <v>0</v>
      </c>
      <c r="O106" s="57">
        <v>0</v>
      </c>
      <c r="P106" s="6"/>
    </row>
    <row r="107" spans="1:16" ht="25.5" hidden="1">
      <c r="A107" s="83"/>
      <c r="B107" s="88"/>
      <c r="C107" s="92"/>
      <c r="D107" s="82"/>
      <c r="E107" s="13" t="s">
        <v>70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6"/>
    </row>
    <row r="108" spans="1:16" ht="49.5" customHeight="1" hidden="1">
      <c r="A108" s="83"/>
      <c r="B108" s="88"/>
      <c r="C108" s="92"/>
      <c r="D108" s="82"/>
      <c r="E108" s="54" t="s">
        <v>71</v>
      </c>
      <c r="F108" s="57">
        <f aca="true" t="shared" si="37" ref="F108:F113">G108+H108+I108+J108+K108+L108+M108+N108+O108</f>
        <v>827.6</v>
      </c>
      <c r="G108" s="57">
        <v>827.6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7">
        <v>0</v>
      </c>
      <c r="O108" s="57">
        <v>0</v>
      </c>
      <c r="P108" s="6"/>
    </row>
    <row r="109" spans="1:16" ht="16.5" customHeight="1">
      <c r="A109" s="84" t="s">
        <v>92</v>
      </c>
      <c r="B109" s="88" t="s">
        <v>91</v>
      </c>
      <c r="C109" s="92" t="s">
        <v>94</v>
      </c>
      <c r="D109" s="93" t="s">
        <v>93</v>
      </c>
      <c r="E109" s="53" t="s">
        <v>33</v>
      </c>
      <c r="F109" s="64">
        <f t="shared" si="37"/>
        <v>27168.9</v>
      </c>
      <c r="G109" s="62">
        <f>G110+G111</f>
        <v>0</v>
      </c>
      <c r="H109" s="64">
        <f>H110+H111</f>
        <v>1009</v>
      </c>
      <c r="I109" s="64">
        <f>I110+I111</f>
        <v>2008.3999999999999</v>
      </c>
      <c r="J109" s="64">
        <f>J110+J111</f>
        <v>521.5</v>
      </c>
      <c r="K109" s="64">
        <f>K110+K111+K112</f>
        <v>2478</v>
      </c>
      <c r="L109" s="64">
        <f>L110+L111+L112</f>
        <v>5288</v>
      </c>
      <c r="M109" s="64">
        <f>M110+M111+M112</f>
        <v>5288</v>
      </c>
      <c r="N109" s="64">
        <f>N110+N111+N112</f>
        <v>5288</v>
      </c>
      <c r="O109" s="64">
        <f>O110+O111+O112</f>
        <v>5288</v>
      </c>
      <c r="P109" s="6"/>
    </row>
    <row r="110" spans="1:16" ht="25.5">
      <c r="A110" s="91"/>
      <c r="B110" s="88"/>
      <c r="C110" s="92"/>
      <c r="D110" s="93"/>
      <c r="E110" s="13" t="s">
        <v>149</v>
      </c>
      <c r="F110" s="60">
        <f t="shared" si="37"/>
        <v>1473.7</v>
      </c>
      <c r="G110" s="57">
        <v>0</v>
      </c>
      <c r="H110" s="60">
        <v>279</v>
      </c>
      <c r="I110" s="60">
        <v>131.3</v>
      </c>
      <c r="J110" s="60">
        <v>43.5</v>
      </c>
      <c r="K110" s="60">
        <v>363.9</v>
      </c>
      <c r="L110" s="60">
        <v>164</v>
      </c>
      <c r="M110" s="60">
        <v>164</v>
      </c>
      <c r="N110" s="60">
        <v>164</v>
      </c>
      <c r="O110" s="60">
        <v>164</v>
      </c>
      <c r="P110" s="6"/>
    </row>
    <row r="111" spans="1:16" ht="24.75" customHeight="1">
      <c r="A111" s="91"/>
      <c r="B111" s="88"/>
      <c r="C111" s="92"/>
      <c r="D111" s="93"/>
      <c r="E111" s="13" t="s">
        <v>134</v>
      </c>
      <c r="F111" s="60">
        <f t="shared" si="37"/>
        <v>18656.2</v>
      </c>
      <c r="G111" s="57">
        <v>0</v>
      </c>
      <c r="H111" s="60">
        <v>730</v>
      </c>
      <c r="I111" s="60">
        <v>1877.1</v>
      </c>
      <c r="J111" s="60">
        <v>478</v>
      </c>
      <c r="K111" s="60">
        <v>1044.3</v>
      </c>
      <c r="L111" s="60">
        <v>3631.7</v>
      </c>
      <c r="M111" s="60">
        <v>3631.7</v>
      </c>
      <c r="N111" s="60">
        <v>3631.7</v>
      </c>
      <c r="O111" s="60">
        <v>3631.7</v>
      </c>
      <c r="P111" s="6"/>
    </row>
    <row r="112" spans="1:16" ht="53.25" customHeight="1">
      <c r="A112" s="85"/>
      <c r="B112" s="88"/>
      <c r="C112" s="92"/>
      <c r="D112" s="93"/>
      <c r="E112" s="54" t="s">
        <v>164</v>
      </c>
      <c r="F112" s="60">
        <f t="shared" si="37"/>
        <v>7039</v>
      </c>
      <c r="G112" s="57">
        <v>0</v>
      </c>
      <c r="H112" s="61">
        <v>0</v>
      </c>
      <c r="I112" s="57">
        <v>0</v>
      </c>
      <c r="J112" s="61">
        <v>0</v>
      </c>
      <c r="K112" s="60">
        <v>1069.8</v>
      </c>
      <c r="L112" s="60">
        <v>1492.3</v>
      </c>
      <c r="M112" s="60">
        <v>1492.3</v>
      </c>
      <c r="N112" s="60">
        <v>1492.3</v>
      </c>
      <c r="O112" s="60">
        <v>1492.3</v>
      </c>
      <c r="P112" s="6"/>
    </row>
    <row r="113" spans="1:16" ht="22.5" customHeight="1">
      <c r="A113" s="36" t="s">
        <v>96</v>
      </c>
      <c r="B113" s="72" t="s">
        <v>95</v>
      </c>
      <c r="C113" s="49" t="s">
        <v>94</v>
      </c>
      <c r="D113" s="50" t="s">
        <v>97</v>
      </c>
      <c r="E113" s="83" t="s">
        <v>33</v>
      </c>
      <c r="F113" s="60">
        <f t="shared" si="37"/>
        <v>3202.8</v>
      </c>
      <c r="G113" s="57">
        <f>G114+G116</f>
        <v>0</v>
      </c>
      <c r="H113" s="57">
        <f aca="true" t="shared" si="38" ref="H113:O113">H114+H116</f>
        <v>0</v>
      </c>
      <c r="I113" s="60">
        <f t="shared" si="38"/>
        <v>1424.8000000000002</v>
      </c>
      <c r="J113" s="60">
        <f>J114+J116</f>
        <v>1778</v>
      </c>
      <c r="K113" s="63">
        <f t="shared" si="38"/>
        <v>0</v>
      </c>
      <c r="L113" s="57">
        <f t="shared" si="38"/>
        <v>0</v>
      </c>
      <c r="M113" s="57">
        <f t="shared" si="38"/>
        <v>0</v>
      </c>
      <c r="N113" s="57">
        <f t="shared" si="38"/>
        <v>0</v>
      </c>
      <c r="O113" s="57">
        <f t="shared" si="38"/>
        <v>0</v>
      </c>
      <c r="P113" s="6"/>
    </row>
    <row r="114" spans="1:16" ht="18" customHeight="1">
      <c r="A114" s="52"/>
      <c r="B114" s="73"/>
      <c r="C114" s="44"/>
      <c r="D114" s="47"/>
      <c r="E114" s="83"/>
      <c r="F114" s="54" t="s">
        <v>23</v>
      </c>
      <c r="G114" s="104">
        <f>G120+G125</f>
        <v>0</v>
      </c>
      <c r="H114" s="104">
        <f aca="true" t="shared" si="39" ref="H114:O114">H120+H125</f>
        <v>0</v>
      </c>
      <c r="I114" s="98">
        <f t="shared" si="39"/>
        <v>356.20000000000005</v>
      </c>
      <c r="J114" s="98">
        <f t="shared" si="39"/>
        <v>444.5</v>
      </c>
      <c r="K114" s="106">
        <f t="shared" si="39"/>
        <v>0</v>
      </c>
      <c r="L114" s="104">
        <f t="shared" si="39"/>
        <v>0</v>
      </c>
      <c r="M114" s="104">
        <f t="shared" si="39"/>
        <v>0</v>
      </c>
      <c r="N114" s="104">
        <f t="shared" si="39"/>
        <v>0</v>
      </c>
      <c r="O114" s="104">
        <f t="shared" si="39"/>
        <v>0</v>
      </c>
      <c r="P114" s="6"/>
    </row>
    <row r="115" spans="1:16" ht="14.25" customHeight="1">
      <c r="A115" s="52"/>
      <c r="B115" s="73"/>
      <c r="C115" s="44"/>
      <c r="D115" s="47"/>
      <c r="E115" s="83"/>
      <c r="F115" s="66">
        <f>G114+H114+I114+J114+K114+L114+M114+N114+O114</f>
        <v>800.7</v>
      </c>
      <c r="G115" s="104"/>
      <c r="H115" s="104"/>
      <c r="I115" s="98"/>
      <c r="J115" s="98"/>
      <c r="K115" s="106"/>
      <c r="L115" s="104"/>
      <c r="M115" s="104"/>
      <c r="N115" s="104"/>
      <c r="O115" s="104"/>
      <c r="P115" s="6"/>
    </row>
    <row r="116" spans="1:16" ht="12.75">
      <c r="A116" s="52"/>
      <c r="B116" s="73"/>
      <c r="C116" s="44"/>
      <c r="D116" s="47"/>
      <c r="E116" s="83"/>
      <c r="F116" s="54" t="s">
        <v>22</v>
      </c>
      <c r="G116" s="95">
        <f>G122+G127</f>
        <v>0</v>
      </c>
      <c r="H116" s="95">
        <f aca="true" t="shared" si="40" ref="H116:O116">H122+H127</f>
        <v>0</v>
      </c>
      <c r="I116" s="96">
        <f t="shared" si="40"/>
        <v>1068.6000000000001</v>
      </c>
      <c r="J116" s="96">
        <f>J127</f>
        <v>1333.5</v>
      </c>
      <c r="K116" s="95">
        <f t="shared" si="40"/>
        <v>0</v>
      </c>
      <c r="L116" s="95">
        <f t="shared" si="40"/>
        <v>0</v>
      </c>
      <c r="M116" s="95">
        <f t="shared" si="40"/>
        <v>0</v>
      </c>
      <c r="N116" s="95">
        <f t="shared" si="40"/>
        <v>0</v>
      </c>
      <c r="O116" s="95">
        <f t="shared" si="40"/>
        <v>0</v>
      </c>
      <c r="P116" s="6"/>
    </row>
    <row r="117" spans="1:16" ht="12.75">
      <c r="A117" s="52"/>
      <c r="B117" s="73"/>
      <c r="C117" s="44"/>
      <c r="D117" s="47"/>
      <c r="E117" s="83"/>
      <c r="F117" s="60">
        <f>G116+H116+I116+J116+K116+L116+M116+N116+O116</f>
        <v>2402.1000000000004</v>
      </c>
      <c r="G117" s="95"/>
      <c r="H117" s="95"/>
      <c r="I117" s="96"/>
      <c r="J117" s="96"/>
      <c r="K117" s="95"/>
      <c r="L117" s="95"/>
      <c r="M117" s="95"/>
      <c r="N117" s="95"/>
      <c r="O117" s="95"/>
      <c r="P117" s="6"/>
    </row>
    <row r="118" spans="1:16" ht="25.5" customHeight="1" hidden="1">
      <c r="A118" s="52"/>
      <c r="B118" s="73"/>
      <c r="C118" s="44"/>
      <c r="D118" s="47"/>
      <c r="E118" s="13" t="s">
        <v>70</v>
      </c>
      <c r="F118" s="5"/>
      <c r="G118" s="5"/>
      <c r="H118" s="5"/>
      <c r="I118" s="23"/>
      <c r="J118" s="5"/>
      <c r="K118" s="5"/>
      <c r="L118" s="5"/>
      <c r="M118" s="5"/>
      <c r="N118" s="5"/>
      <c r="O118" s="5"/>
      <c r="P118" s="6"/>
    </row>
    <row r="119" spans="1:16" ht="15.75" customHeight="1">
      <c r="A119" s="52"/>
      <c r="B119" s="73"/>
      <c r="C119" s="44"/>
      <c r="D119" s="47"/>
      <c r="E119" s="88" t="s">
        <v>150</v>
      </c>
      <c r="F119" s="60">
        <f>G119+H119+I119+J119+K119+L119+M119+N119+O119</f>
        <v>132.5</v>
      </c>
      <c r="G119" s="57">
        <f>G120+G122</f>
        <v>0</v>
      </c>
      <c r="H119" s="57">
        <f aca="true" t="shared" si="41" ref="H119:O119">H120+H122</f>
        <v>0</v>
      </c>
      <c r="I119" s="60">
        <f t="shared" si="41"/>
        <v>132.5</v>
      </c>
      <c r="J119" s="57">
        <f t="shared" si="41"/>
        <v>0</v>
      </c>
      <c r="K119" s="61">
        <f t="shared" si="41"/>
        <v>0</v>
      </c>
      <c r="L119" s="57">
        <f t="shared" si="41"/>
        <v>0</v>
      </c>
      <c r="M119" s="57">
        <f t="shared" si="41"/>
        <v>0</v>
      </c>
      <c r="N119" s="57">
        <f t="shared" si="41"/>
        <v>0</v>
      </c>
      <c r="O119" s="57">
        <f t="shared" si="41"/>
        <v>0</v>
      </c>
      <c r="P119" s="6"/>
    </row>
    <row r="120" spans="1:16" ht="18.75" customHeight="1">
      <c r="A120" s="52"/>
      <c r="B120" s="73"/>
      <c r="C120" s="44"/>
      <c r="D120" s="47"/>
      <c r="E120" s="88"/>
      <c r="F120" s="54" t="s">
        <v>23</v>
      </c>
      <c r="G120" s="104">
        <v>0</v>
      </c>
      <c r="H120" s="104">
        <v>0</v>
      </c>
      <c r="I120" s="98">
        <v>33.1</v>
      </c>
      <c r="J120" s="104">
        <v>0</v>
      </c>
      <c r="K120" s="105">
        <v>0</v>
      </c>
      <c r="L120" s="104">
        <v>0</v>
      </c>
      <c r="M120" s="104">
        <v>0</v>
      </c>
      <c r="N120" s="104">
        <v>0</v>
      </c>
      <c r="O120" s="104">
        <v>0</v>
      </c>
      <c r="P120" s="6"/>
    </row>
    <row r="121" spans="1:16" ht="15" customHeight="1">
      <c r="A121" s="52"/>
      <c r="B121" s="73"/>
      <c r="C121" s="44"/>
      <c r="D121" s="47"/>
      <c r="E121" s="88"/>
      <c r="F121" s="66">
        <f>G120+H120+I120+J120+K120+L120+M120+N120+O120</f>
        <v>33.1</v>
      </c>
      <c r="G121" s="104"/>
      <c r="H121" s="104"/>
      <c r="I121" s="98"/>
      <c r="J121" s="104"/>
      <c r="K121" s="105"/>
      <c r="L121" s="104"/>
      <c r="M121" s="104"/>
      <c r="N121" s="104"/>
      <c r="O121" s="104"/>
      <c r="P121" s="6"/>
    </row>
    <row r="122" spans="1:16" ht="15" customHeight="1">
      <c r="A122" s="52"/>
      <c r="B122" s="73"/>
      <c r="C122" s="44"/>
      <c r="D122" s="47"/>
      <c r="E122" s="88"/>
      <c r="F122" s="54" t="s">
        <v>22</v>
      </c>
      <c r="G122" s="104">
        <v>0</v>
      </c>
      <c r="H122" s="104">
        <v>0</v>
      </c>
      <c r="I122" s="98">
        <v>99.4</v>
      </c>
      <c r="J122" s="104">
        <v>0</v>
      </c>
      <c r="K122" s="104">
        <v>0</v>
      </c>
      <c r="L122" s="104">
        <v>0</v>
      </c>
      <c r="M122" s="104">
        <v>0</v>
      </c>
      <c r="N122" s="104">
        <v>0</v>
      </c>
      <c r="O122" s="104">
        <v>0</v>
      </c>
      <c r="P122" s="6"/>
    </row>
    <row r="123" spans="1:16" ht="16.5" customHeight="1">
      <c r="A123" s="76"/>
      <c r="B123" s="73"/>
      <c r="C123" s="115"/>
      <c r="D123" s="116"/>
      <c r="E123" s="88"/>
      <c r="F123" s="60">
        <f>G122+H122+I122+J122+K122+L122+M122+N122+O122</f>
        <v>99.4</v>
      </c>
      <c r="G123" s="104"/>
      <c r="H123" s="104"/>
      <c r="I123" s="98"/>
      <c r="J123" s="104"/>
      <c r="K123" s="104"/>
      <c r="L123" s="104"/>
      <c r="M123" s="104"/>
      <c r="N123" s="104"/>
      <c r="O123" s="104"/>
      <c r="P123" s="6"/>
    </row>
    <row r="124" spans="1:16" ht="17.25" customHeight="1">
      <c r="A124" s="76"/>
      <c r="B124" s="73"/>
      <c r="C124" s="115"/>
      <c r="D124" s="116"/>
      <c r="E124" s="72" t="s">
        <v>133</v>
      </c>
      <c r="F124" s="60">
        <f>G124+H124+I124+J124+K124+L124+M124+N124+O124</f>
        <v>3070.3</v>
      </c>
      <c r="G124" s="57">
        <f>G125+G127</f>
        <v>0</v>
      </c>
      <c r="H124" s="57">
        <f aca="true" t="shared" si="42" ref="H124:O124">H125+H127</f>
        <v>0</v>
      </c>
      <c r="I124" s="60">
        <f t="shared" si="42"/>
        <v>1292.3000000000002</v>
      </c>
      <c r="J124" s="60">
        <f>J125+J127</f>
        <v>1778</v>
      </c>
      <c r="K124" s="60">
        <v>0</v>
      </c>
      <c r="L124" s="57">
        <f t="shared" si="42"/>
        <v>0</v>
      </c>
      <c r="M124" s="57">
        <f t="shared" si="42"/>
        <v>0</v>
      </c>
      <c r="N124" s="57">
        <f t="shared" si="42"/>
        <v>0</v>
      </c>
      <c r="O124" s="57">
        <f t="shared" si="42"/>
        <v>0</v>
      </c>
      <c r="P124" s="6"/>
    </row>
    <row r="125" spans="1:16" ht="20.25" customHeight="1">
      <c r="A125" s="119"/>
      <c r="B125" s="114"/>
      <c r="C125" s="44"/>
      <c r="D125" s="116"/>
      <c r="E125" s="73"/>
      <c r="F125" s="54" t="s">
        <v>23</v>
      </c>
      <c r="G125" s="104">
        <v>0</v>
      </c>
      <c r="H125" s="104">
        <v>0</v>
      </c>
      <c r="I125" s="98">
        <v>323.1</v>
      </c>
      <c r="J125" s="98">
        <v>444.5</v>
      </c>
      <c r="K125" s="98">
        <v>0</v>
      </c>
      <c r="L125" s="104">
        <v>0</v>
      </c>
      <c r="M125" s="104">
        <v>0</v>
      </c>
      <c r="N125" s="104">
        <v>0</v>
      </c>
      <c r="O125" s="104">
        <v>0</v>
      </c>
      <c r="P125" s="6"/>
    </row>
    <row r="126" spans="1:16" ht="16.5" customHeight="1">
      <c r="A126" s="117"/>
      <c r="B126" s="114"/>
      <c r="C126" s="45"/>
      <c r="D126" s="48"/>
      <c r="E126" s="28"/>
      <c r="F126" s="66">
        <f>G125+H125+I125+J125+K125+L125+M125+N125+O125</f>
        <v>767.6</v>
      </c>
      <c r="G126" s="104"/>
      <c r="H126" s="104"/>
      <c r="I126" s="98"/>
      <c r="J126" s="98"/>
      <c r="K126" s="98"/>
      <c r="L126" s="104"/>
      <c r="M126" s="104"/>
      <c r="N126" s="104"/>
      <c r="O126" s="104"/>
      <c r="P126" s="6"/>
    </row>
    <row r="127" spans="1:16" ht="12.75">
      <c r="A127" s="117"/>
      <c r="B127" s="114"/>
      <c r="C127" s="43"/>
      <c r="D127" s="46"/>
      <c r="E127" s="27"/>
      <c r="F127" s="54" t="s">
        <v>22</v>
      </c>
      <c r="G127" s="104">
        <v>0</v>
      </c>
      <c r="H127" s="104">
        <v>0</v>
      </c>
      <c r="I127" s="98">
        <v>969.2</v>
      </c>
      <c r="J127" s="98">
        <v>1333.5</v>
      </c>
      <c r="K127" s="104">
        <v>0</v>
      </c>
      <c r="L127" s="104">
        <v>0</v>
      </c>
      <c r="M127" s="104">
        <v>0</v>
      </c>
      <c r="N127" s="104">
        <v>0</v>
      </c>
      <c r="O127" s="104">
        <v>0</v>
      </c>
      <c r="P127" s="6"/>
    </row>
    <row r="128" spans="1:16" ht="16.5" customHeight="1">
      <c r="A128" s="37"/>
      <c r="B128" s="28"/>
      <c r="C128" s="45"/>
      <c r="D128" s="48"/>
      <c r="E128" s="28"/>
      <c r="F128" s="60">
        <f>G127+H127+I127+J127+K127+L127+M127+N127+O127</f>
        <v>2302.7</v>
      </c>
      <c r="G128" s="104"/>
      <c r="H128" s="104"/>
      <c r="I128" s="98"/>
      <c r="J128" s="98"/>
      <c r="K128" s="104"/>
      <c r="L128" s="104"/>
      <c r="M128" s="104"/>
      <c r="N128" s="104"/>
      <c r="O128" s="104"/>
      <c r="P128" s="6"/>
    </row>
    <row r="129" spans="1:16" ht="20.25" customHeight="1">
      <c r="A129" s="84" t="s">
        <v>102</v>
      </c>
      <c r="B129" s="88" t="s">
        <v>126</v>
      </c>
      <c r="C129" s="92" t="s">
        <v>98</v>
      </c>
      <c r="D129" s="82" t="s">
        <v>99</v>
      </c>
      <c r="E129" s="83" t="s">
        <v>44</v>
      </c>
      <c r="F129" s="60">
        <f>G129+H129+I129+J129+K129+L129+M129+N129+O129</f>
        <v>77681.00000000001</v>
      </c>
      <c r="G129" s="60">
        <f>G130+G132</f>
        <v>23123.7</v>
      </c>
      <c r="H129" s="60">
        <f>H130+H132</f>
        <v>33869</v>
      </c>
      <c r="I129" s="60">
        <f aca="true" t="shared" si="43" ref="I129:O129">I130+I132</f>
        <v>12514.5</v>
      </c>
      <c r="J129" s="60">
        <f t="shared" si="43"/>
        <v>1038</v>
      </c>
      <c r="K129" s="60">
        <f t="shared" si="43"/>
        <v>1019.4</v>
      </c>
      <c r="L129" s="60">
        <f t="shared" si="43"/>
        <v>1529.1</v>
      </c>
      <c r="M129" s="60">
        <f t="shared" si="43"/>
        <v>1529.1</v>
      </c>
      <c r="N129" s="60">
        <f t="shared" si="43"/>
        <v>1529.1</v>
      </c>
      <c r="O129" s="60">
        <f t="shared" si="43"/>
        <v>1529.1</v>
      </c>
      <c r="P129" s="6"/>
    </row>
    <row r="130" spans="1:16" ht="18" customHeight="1">
      <c r="A130" s="91"/>
      <c r="B130" s="88"/>
      <c r="C130" s="92"/>
      <c r="D130" s="82"/>
      <c r="E130" s="83"/>
      <c r="F130" s="54" t="s">
        <v>23</v>
      </c>
      <c r="G130" s="98">
        <f aca="true" t="shared" si="44" ref="G130:O130">G138+G150</f>
        <v>1178.4</v>
      </c>
      <c r="H130" s="98">
        <f t="shared" si="44"/>
        <v>1336.4</v>
      </c>
      <c r="I130" s="98">
        <f t="shared" si="44"/>
        <v>1541.1000000000001</v>
      </c>
      <c r="J130" s="98">
        <f t="shared" si="44"/>
        <v>519</v>
      </c>
      <c r="K130" s="98">
        <f t="shared" si="44"/>
        <v>509.7</v>
      </c>
      <c r="L130" s="98">
        <f t="shared" si="44"/>
        <v>1007.8</v>
      </c>
      <c r="M130" s="98">
        <f t="shared" si="44"/>
        <v>1007.8</v>
      </c>
      <c r="N130" s="98">
        <f t="shared" si="44"/>
        <v>1007.8</v>
      </c>
      <c r="O130" s="98">
        <f t="shared" si="44"/>
        <v>1007.8</v>
      </c>
      <c r="P130" s="6"/>
    </row>
    <row r="131" spans="1:16" ht="12.75">
      <c r="A131" s="91"/>
      <c r="B131" s="88"/>
      <c r="C131" s="92"/>
      <c r="D131" s="82"/>
      <c r="E131" s="83"/>
      <c r="F131" s="66">
        <f>G130+H130+I130+J130+K130+L130+M130+N130+O130</f>
        <v>9115.800000000001</v>
      </c>
      <c r="G131" s="98"/>
      <c r="H131" s="98"/>
      <c r="I131" s="98"/>
      <c r="J131" s="98"/>
      <c r="K131" s="98"/>
      <c r="L131" s="98"/>
      <c r="M131" s="98"/>
      <c r="N131" s="98"/>
      <c r="O131" s="98"/>
      <c r="P131" s="6"/>
    </row>
    <row r="132" spans="1:16" ht="12.75">
      <c r="A132" s="91"/>
      <c r="B132" s="88"/>
      <c r="C132" s="92"/>
      <c r="D132" s="82"/>
      <c r="E132" s="83"/>
      <c r="F132" s="54" t="s">
        <v>22</v>
      </c>
      <c r="G132" s="98">
        <f aca="true" t="shared" si="45" ref="G132:O132">G140+G152</f>
        <v>21945.3</v>
      </c>
      <c r="H132" s="98">
        <f t="shared" si="45"/>
        <v>32532.6</v>
      </c>
      <c r="I132" s="98">
        <f t="shared" si="45"/>
        <v>10973.4</v>
      </c>
      <c r="J132" s="98">
        <f t="shared" si="45"/>
        <v>519</v>
      </c>
      <c r="K132" s="98">
        <f t="shared" si="45"/>
        <v>509.7</v>
      </c>
      <c r="L132" s="98">
        <f t="shared" si="45"/>
        <v>521.3</v>
      </c>
      <c r="M132" s="98">
        <f t="shared" si="45"/>
        <v>521.3</v>
      </c>
      <c r="N132" s="107">
        <f t="shared" si="45"/>
        <v>521.3</v>
      </c>
      <c r="O132" s="107">
        <f t="shared" si="45"/>
        <v>521.3</v>
      </c>
      <c r="P132" s="6"/>
    </row>
    <row r="133" spans="1:16" ht="12.75">
      <c r="A133" s="91"/>
      <c r="B133" s="88"/>
      <c r="C133" s="92"/>
      <c r="D133" s="82"/>
      <c r="E133" s="83"/>
      <c r="F133" s="60">
        <f>G132+H132+I132+J132+K132+L132+M132+N132+O132</f>
        <v>68565.2</v>
      </c>
      <c r="G133" s="98"/>
      <c r="H133" s="98"/>
      <c r="I133" s="98"/>
      <c r="J133" s="98"/>
      <c r="K133" s="98"/>
      <c r="L133" s="98"/>
      <c r="M133" s="98"/>
      <c r="N133" s="107"/>
      <c r="O133" s="107"/>
      <c r="P133" s="6"/>
    </row>
    <row r="134" spans="1:16" ht="38.25">
      <c r="A134" s="91"/>
      <c r="B134" s="88"/>
      <c r="C134" s="92"/>
      <c r="D134" s="82"/>
      <c r="E134" s="2" t="s">
        <v>108</v>
      </c>
      <c r="F134" s="60">
        <f>K134+L134+M134+N134+O134+G134+H134+I134+J134</f>
        <v>11108.5</v>
      </c>
      <c r="G134" s="60">
        <f aca="true" t="shared" si="46" ref="G134:O134">G137</f>
        <v>844.8</v>
      </c>
      <c r="H134" s="60">
        <f t="shared" si="46"/>
        <v>1074.3000000000002</v>
      </c>
      <c r="I134" s="60">
        <f t="shared" si="46"/>
        <v>1015.5999999999999</v>
      </c>
      <c r="J134" s="60">
        <f t="shared" si="46"/>
        <v>1038</v>
      </c>
      <c r="K134" s="60">
        <f t="shared" si="46"/>
        <v>1019.4</v>
      </c>
      <c r="L134" s="60">
        <f t="shared" si="46"/>
        <v>1529.1</v>
      </c>
      <c r="M134" s="60">
        <f t="shared" si="46"/>
        <v>1529.1</v>
      </c>
      <c r="N134" s="60">
        <f t="shared" si="46"/>
        <v>1529.1</v>
      </c>
      <c r="O134" s="60">
        <f t="shared" si="46"/>
        <v>1529.1</v>
      </c>
      <c r="P134" s="6"/>
    </row>
    <row r="135" spans="1:16" ht="25.5">
      <c r="A135" s="91"/>
      <c r="B135" s="88"/>
      <c r="C135" s="92"/>
      <c r="D135" s="82"/>
      <c r="E135" s="2" t="s">
        <v>165</v>
      </c>
      <c r="F135" s="60">
        <f>G135+H135+I135+J135+K135+L135+M135+N135+O135</f>
        <v>2222.2</v>
      </c>
      <c r="G135" s="60">
        <f>G156</f>
        <v>1248.4</v>
      </c>
      <c r="H135" s="60">
        <f aca="true" t="shared" si="47" ref="H135:O135">H156</f>
        <v>973.8</v>
      </c>
      <c r="I135" s="57">
        <f t="shared" si="47"/>
        <v>0</v>
      </c>
      <c r="J135" s="57">
        <f t="shared" si="47"/>
        <v>0</v>
      </c>
      <c r="K135" s="57">
        <f t="shared" si="47"/>
        <v>0</v>
      </c>
      <c r="L135" s="57">
        <f t="shared" si="47"/>
        <v>0</v>
      </c>
      <c r="M135" s="57">
        <f t="shared" si="47"/>
        <v>0</v>
      </c>
      <c r="N135" s="57">
        <f t="shared" si="47"/>
        <v>0</v>
      </c>
      <c r="O135" s="57">
        <f t="shared" si="47"/>
        <v>0</v>
      </c>
      <c r="P135" s="6"/>
    </row>
    <row r="136" spans="1:16" ht="25.5">
      <c r="A136" s="85"/>
      <c r="B136" s="88"/>
      <c r="C136" s="92"/>
      <c r="D136" s="82"/>
      <c r="E136" s="2" t="s">
        <v>161</v>
      </c>
      <c r="F136" s="60">
        <f>G136+H136+I136+J136+K136+L136+M136+N136+O136</f>
        <v>64350.3</v>
      </c>
      <c r="G136" s="60">
        <f>G155</f>
        <v>21030.5</v>
      </c>
      <c r="H136" s="60">
        <f>H155</f>
        <v>31820.9</v>
      </c>
      <c r="I136" s="60">
        <f aca="true" t="shared" si="48" ref="I136:O136">I155</f>
        <v>11498.9</v>
      </c>
      <c r="J136" s="57">
        <f t="shared" si="48"/>
        <v>0</v>
      </c>
      <c r="K136" s="57">
        <f t="shared" si="48"/>
        <v>0</v>
      </c>
      <c r="L136" s="57">
        <f t="shared" si="48"/>
        <v>0</v>
      </c>
      <c r="M136" s="57">
        <f t="shared" si="48"/>
        <v>0</v>
      </c>
      <c r="N136" s="57">
        <f t="shared" si="48"/>
        <v>0</v>
      </c>
      <c r="O136" s="57">
        <f t="shared" si="48"/>
        <v>0</v>
      </c>
      <c r="P136" s="6"/>
    </row>
    <row r="137" spans="1:16" ht="22.5" customHeight="1">
      <c r="A137" s="84" t="s">
        <v>101</v>
      </c>
      <c r="B137" s="88" t="s">
        <v>103</v>
      </c>
      <c r="C137" s="92" t="s">
        <v>98</v>
      </c>
      <c r="D137" s="93" t="s">
        <v>104</v>
      </c>
      <c r="E137" s="88" t="s">
        <v>131</v>
      </c>
      <c r="F137" s="60">
        <f>G137+H137+I137+J137+K137+L137+M137+N137+O137</f>
        <v>11108.5</v>
      </c>
      <c r="G137" s="60">
        <f aca="true" t="shared" si="49" ref="G137:O137">G138+G140</f>
        <v>844.8</v>
      </c>
      <c r="H137" s="60">
        <f t="shared" si="49"/>
        <v>1074.3000000000002</v>
      </c>
      <c r="I137" s="60">
        <f t="shared" si="49"/>
        <v>1015.5999999999999</v>
      </c>
      <c r="J137" s="60">
        <f t="shared" si="49"/>
        <v>1038</v>
      </c>
      <c r="K137" s="60">
        <f t="shared" si="49"/>
        <v>1019.4</v>
      </c>
      <c r="L137" s="60">
        <f>L138+L140</f>
        <v>1529.1</v>
      </c>
      <c r="M137" s="60">
        <f t="shared" si="49"/>
        <v>1529.1</v>
      </c>
      <c r="N137" s="60">
        <f t="shared" si="49"/>
        <v>1529.1</v>
      </c>
      <c r="O137" s="60">
        <f t="shared" si="49"/>
        <v>1529.1</v>
      </c>
      <c r="P137" s="6"/>
    </row>
    <row r="138" spans="1:16" ht="20.25" customHeight="1">
      <c r="A138" s="91"/>
      <c r="B138" s="88"/>
      <c r="C138" s="92"/>
      <c r="D138" s="93"/>
      <c r="E138" s="88"/>
      <c r="F138" s="54" t="s">
        <v>23</v>
      </c>
      <c r="G138" s="98">
        <v>445</v>
      </c>
      <c r="H138" s="98">
        <v>537.2</v>
      </c>
      <c r="I138" s="98">
        <v>492.2</v>
      </c>
      <c r="J138" s="98">
        <v>519</v>
      </c>
      <c r="K138" s="98">
        <v>509.7</v>
      </c>
      <c r="L138" s="98">
        <f>L145</f>
        <v>1007.8</v>
      </c>
      <c r="M138" s="98">
        <f>M145</f>
        <v>1007.8</v>
      </c>
      <c r="N138" s="98">
        <f>N145</f>
        <v>1007.8</v>
      </c>
      <c r="O138" s="98">
        <f>O145</f>
        <v>1007.8</v>
      </c>
      <c r="P138" s="6"/>
    </row>
    <row r="139" spans="1:16" ht="12.75">
      <c r="A139" s="91"/>
      <c r="B139" s="88"/>
      <c r="C139" s="92"/>
      <c r="D139" s="93"/>
      <c r="E139" s="88"/>
      <c r="F139" s="66">
        <f>G138+H138+I138+J138+K138+L138+M138+N138+O138</f>
        <v>6534.3</v>
      </c>
      <c r="G139" s="98"/>
      <c r="H139" s="98"/>
      <c r="I139" s="98"/>
      <c r="J139" s="98"/>
      <c r="K139" s="98"/>
      <c r="L139" s="98"/>
      <c r="M139" s="98"/>
      <c r="N139" s="98"/>
      <c r="O139" s="98"/>
      <c r="P139" s="6"/>
    </row>
    <row r="140" spans="1:16" ht="12.75">
      <c r="A140" s="91"/>
      <c r="B140" s="88"/>
      <c r="C140" s="92"/>
      <c r="D140" s="93"/>
      <c r="E140" s="88"/>
      <c r="F140" s="54" t="s">
        <v>22</v>
      </c>
      <c r="G140" s="98">
        <v>399.8</v>
      </c>
      <c r="H140" s="98">
        <v>537.1</v>
      </c>
      <c r="I140" s="98">
        <v>523.4</v>
      </c>
      <c r="J140" s="98">
        <v>519</v>
      </c>
      <c r="K140" s="98">
        <f>K147</f>
        <v>509.7</v>
      </c>
      <c r="L140" s="98">
        <f>L147</f>
        <v>521.3</v>
      </c>
      <c r="M140" s="98">
        <f>M147</f>
        <v>521.3</v>
      </c>
      <c r="N140" s="107">
        <f>N147</f>
        <v>521.3</v>
      </c>
      <c r="O140" s="107">
        <f>O147</f>
        <v>521.3</v>
      </c>
      <c r="P140" s="6"/>
    </row>
    <row r="141" spans="1:16" ht="22.5" customHeight="1">
      <c r="A141" s="91"/>
      <c r="B141" s="88"/>
      <c r="C141" s="92"/>
      <c r="D141" s="93"/>
      <c r="E141" s="88"/>
      <c r="F141" s="60">
        <f>G140+H140+I140+J140+K140+L140+M140+N140+O140</f>
        <v>4574.200000000001</v>
      </c>
      <c r="G141" s="98"/>
      <c r="H141" s="98"/>
      <c r="I141" s="98"/>
      <c r="J141" s="98"/>
      <c r="K141" s="98"/>
      <c r="L141" s="98"/>
      <c r="M141" s="98"/>
      <c r="N141" s="107"/>
      <c r="O141" s="107"/>
      <c r="P141" s="6"/>
    </row>
    <row r="142" spans="1:16" ht="25.5" customHeight="1" hidden="1">
      <c r="A142" s="91"/>
      <c r="B142" s="88"/>
      <c r="C142" s="92"/>
      <c r="D142" s="93"/>
      <c r="E142" s="13" t="s">
        <v>100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6"/>
    </row>
    <row r="143" spans="1:16" ht="38.25" customHeight="1" hidden="1">
      <c r="A143" s="85"/>
      <c r="B143" s="88"/>
      <c r="C143" s="92"/>
      <c r="D143" s="93"/>
      <c r="E143" s="2" t="s">
        <v>108</v>
      </c>
      <c r="F143" s="57">
        <f>K143+L143+M143+N143+O143</f>
        <v>2548.5</v>
      </c>
      <c r="G143" s="5"/>
      <c r="H143" s="5"/>
      <c r="I143" s="5"/>
      <c r="J143" s="5"/>
      <c r="K143" s="57">
        <v>509.7</v>
      </c>
      <c r="L143" s="57">
        <v>509.7</v>
      </c>
      <c r="M143" s="57">
        <v>509.7</v>
      </c>
      <c r="N143" s="57">
        <v>509.7</v>
      </c>
      <c r="O143" s="57">
        <v>509.7</v>
      </c>
      <c r="P143" s="6"/>
    </row>
    <row r="144" spans="1:16" ht="21.75" customHeight="1">
      <c r="A144" s="83" t="s">
        <v>106</v>
      </c>
      <c r="B144" s="88" t="s">
        <v>105</v>
      </c>
      <c r="C144" s="92" t="s">
        <v>98</v>
      </c>
      <c r="D144" s="93" t="s">
        <v>107</v>
      </c>
      <c r="E144" s="88" t="s">
        <v>131</v>
      </c>
      <c r="F144" s="60">
        <f>G144+H144+I144+J144+K144+L144+M144+N144+O144</f>
        <v>11108.5</v>
      </c>
      <c r="G144" s="60">
        <f>G145+G147</f>
        <v>844.8</v>
      </c>
      <c r="H144" s="60">
        <f aca="true" t="shared" si="50" ref="H144:O144">H145+H147</f>
        <v>1074.3000000000002</v>
      </c>
      <c r="I144" s="60">
        <f t="shared" si="50"/>
        <v>1015.5999999999999</v>
      </c>
      <c r="J144" s="60">
        <f t="shared" si="50"/>
        <v>1038</v>
      </c>
      <c r="K144" s="60">
        <f t="shared" si="50"/>
        <v>1019.4</v>
      </c>
      <c r="L144" s="60">
        <f t="shared" si="50"/>
        <v>1529.1</v>
      </c>
      <c r="M144" s="60">
        <f t="shared" si="50"/>
        <v>1529.1</v>
      </c>
      <c r="N144" s="60">
        <f t="shared" si="50"/>
        <v>1529.1</v>
      </c>
      <c r="O144" s="60">
        <f t="shared" si="50"/>
        <v>1529.1</v>
      </c>
      <c r="P144" s="6"/>
    </row>
    <row r="145" spans="1:16" ht="16.5" customHeight="1">
      <c r="A145" s="83"/>
      <c r="B145" s="88"/>
      <c r="C145" s="92"/>
      <c r="D145" s="93"/>
      <c r="E145" s="88"/>
      <c r="F145" s="54" t="s">
        <v>23</v>
      </c>
      <c r="G145" s="98">
        <v>445</v>
      </c>
      <c r="H145" s="98">
        <v>537.2</v>
      </c>
      <c r="I145" s="98">
        <v>492.2</v>
      </c>
      <c r="J145" s="98">
        <v>519</v>
      </c>
      <c r="K145" s="98">
        <v>509.7</v>
      </c>
      <c r="L145" s="98">
        <v>1007.8</v>
      </c>
      <c r="M145" s="98">
        <v>1007.8</v>
      </c>
      <c r="N145" s="98">
        <v>1007.8</v>
      </c>
      <c r="O145" s="98">
        <v>1007.8</v>
      </c>
      <c r="P145" s="6"/>
    </row>
    <row r="146" spans="1:16" ht="12.75">
      <c r="A146" s="83"/>
      <c r="B146" s="88"/>
      <c r="C146" s="92"/>
      <c r="D146" s="93"/>
      <c r="E146" s="88"/>
      <c r="F146" s="66">
        <f>G145+H145+I145+J145+K145+L145+M145+N145+O145</f>
        <v>6534.3</v>
      </c>
      <c r="G146" s="98"/>
      <c r="H146" s="98"/>
      <c r="I146" s="98"/>
      <c r="J146" s="98"/>
      <c r="K146" s="98"/>
      <c r="L146" s="98"/>
      <c r="M146" s="98"/>
      <c r="N146" s="98"/>
      <c r="O146" s="98"/>
      <c r="P146" s="6"/>
    </row>
    <row r="147" spans="1:16" ht="15" customHeight="1">
      <c r="A147" s="83"/>
      <c r="B147" s="88"/>
      <c r="C147" s="92"/>
      <c r="D147" s="93"/>
      <c r="E147" s="88"/>
      <c r="F147" s="54" t="s">
        <v>22</v>
      </c>
      <c r="G147" s="98">
        <v>399.8</v>
      </c>
      <c r="H147" s="98">
        <v>537.1</v>
      </c>
      <c r="I147" s="98">
        <v>523.4</v>
      </c>
      <c r="J147" s="98">
        <v>519</v>
      </c>
      <c r="K147" s="98">
        <v>509.7</v>
      </c>
      <c r="L147" s="98">
        <v>521.3</v>
      </c>
      <c r="M147" s="98">
        <v>521.3</v>
      </c>
      <c r="N147" s="107">
        <v>521.3</v>
      </c>
      <c r="O147" s="107">
        <v>521.3</v>
      </c>
      <c r="P147" s="6"/>
    </row>
    <row r="148" spans="1:16" ht="39.75" customHeight="1">
      <c r="A148" s="83"/>
      <c r="B148" s="88"/>
      <c r="C148" s="92"/>
      <c r="D148" s="93"/>
      <c r="E148" s="88"/>
      <c r="F148" s="60">
        <f>G147+H147+I147+J147+K147+L147+M147+N147+O147</f>
        <v>4574.200000000001</v>
      </c>
      <c r="G148" s="98"/>
      <c r="H148" s="98"/>
      <c r="I148" s="98"/>
      <c r="J148" s="98"/>
      <c r="K148" s="98"/>
      <c r="L148" s="98"/>
      <c r="M148" s="98"/>
      <c r="N148" s="107"/>
      <c r="O148" s="107"/>
      <c r="P148" s="6"/>
    </row>
    <row r="149" spans="1:16" ht="23.25" customHeight="1">
      <c r="A149" s="83" t="s">
        <v>110</v>
      </c>
      <c r="B149" s="88" t="s">
        <v>109</v>
      </c>
      <c r="C149" s="92" t="s">
        <v>98</v>
      </c>
      <c r="D149" s="93" t="s">
        <v>111</v>
      </c>
      <c r="E149" s="83" t="s">
        <v>44</v>
      </c>
      <c r="F149" s="60">
        <f>G149+H149+I149+J149+K149+L149+M149+N149+O149</f>
        <v>66572.5</v>
      </c>
      <c r="G149" s="60">
        <f>G150+G152</f>
        <v>22278.9</v>
      </c>
      <c r="H149" s="60">
        <f aca="true" t="shared" si="51" ref="H149:O149">H150+H152</f>
        <v>32794.7</v>
      </c>
      <c r="I149" s="60">
        <f t="shared" si="51"/>
        <v>11498.9</v>
      </c>
      <c r="J149" s="61">
        <f t="shared" si="51"/>
        <v>0</v>
      </c>
      <c r="K149" s="61">
        <f t="shared" si="51"/>
        <v>0</v>
      </c>
      <c r="L149" s="61">
        <f t="shared" si="51"/>
        <v>0</v>
      </c>
      <c r="M149" s="61">
        <f t="shared" si="51"/>
        <v>0</v>
      </c>
      <c r="N149" s="61">
        <f t="shared" si="51"/>
        <v>0</v>
      </c>
      <c r="O149" s="61">
        <f t="shared" si="51"/>
        <v>0</v>
      </c>
      <c r="P149" s="6"/>
    </row>
    <row r="150" spans="1:16" ht="17.25" customHeight="1">
      <c r="A150" s="83"/>
      <c r="B150" s="88"/>
      <c r="C150" s="92"/>
      <c r="D150" s="93"/>
      <c r="E150" s="83"/>
      <c r="F150" s="54" t="s">
        <v>23</v>
      </c>
      <c r="G150" s="98">
        <f>G158+G164</f>
        <v>733.4000000000001</v>
      </c>
      <c r="H150" s="98">
        <f>H158+H164</f>
        <v>799.2</v>
      </c>
      <c r="I150" s="98">
        <f aca="true" t="shared" si="52" ref="I150:O150">I158+I164</f>
        <v>1048.9</v>
      </c>
      <c r="J150" s="105">
        <f t="shared" si="52"/>
        <v>0</v>
      </c>
      <c r="K150" s="105">
        <f t="shared" si="52"/>
        <v>0</v>
      </c>
      <c r="L150" s="105">
        <f t="shared" si="52"/>
        <v>0</v>
      </c>
      <c r="M150" s="105">
        <f t="shared" si="52"/>
        <v>0</v>
      </c>
      <c r="N150" s="105">
        <f t="shared" si="52"/>
        <v>0</v>
      </c>
      <c r="O150" s="105">
        <f t="shared" si="52"/>
        <v>0</v>
      </c>
      <c r="P150" s="6"/>
    </row>
    <row r="151" spans="1:16" ht="15.75" customHeight="1">
      <c r="A151" s="83"/>
      <c r="B151" s="88"/>
      <c r="C151" s="92"/>
      <c r="D151" s="93"/>
      <c r="E151" s="83"/>
      <c r="F151" s="66">
        <f>G150+H150+I150+J150+K150+L150+M150+N150+O150</f>
        <v>2581.5</v>
      </c>
      <c r="G151" s="98"/>
      <c r="H151" s="98"/>
      <c r="I151" s="98"/>
      <c r="J151" s="105"/>
      <c r="K151" s="105"/>
      <c r="L151" s="105"/>
      <c r="M151" s="105"/>
      <c r="N151" s="105"/>
      <c r="O151" s="105"/>
      <c r="P151" s="6"/>
    </row>
    <row r="152" spans="1:16" ht="12.75">
      <c r="A152" s="83"/>
      <c r="B152" s="88"/>
      <c r="C152" s="92"/>
      <c r="D152" s="93"/>
      <c r="E152" s="83"/>
      <c r="F152" s="54" t="s">
        <v>22</v>
      </c>
      <c r="G152" s="98">
        <f>G160</f>
        <v>21545.5</v>
      </c>
      <c r="H152" s="98">
        <f>H160</f>
        <v>31995.5</v>
      </c>
      <c r="I152" s="98">
        <f aca="true" t="shared" si="53" ref="I152:O152">I160</f>
        <v>10450</v>
      </c>
      <c r="J152" s="104">
        <f t="shared" si="53"/>
        <v>0</v>
      </c>
      <c r="K152" s="104">
        <f t="shared" si="53"/>
        <v>0</v>
      </c>
      <c r="L152" s="104">
        <f t="shared" si="53"/>
        <v>0</v>
      </c>
      <c r="M152" s="104">
        <f t="shared" si="53"/>
        <v>0</v>
      </c>
      <c r="N152" s="104">
        <f t="shared" si="53"/>
        <v>0</v>
      </c>
      <c r="O152" s="104">
        <f t="shared" si="53"/>
        <v>0</v>
      </c>
      <c r="P152" s="6"/>
    </row>
    <row r="153" spans="1:16" ht="12.75">
      <c r="A153" s="83"/>
      <c r="B153" s="88"/>
      <c r="C153" s="92"/>
      <c r="D153" s="93"/>
      <c r="E153" s="83"/>
      <c r="F153" s="60">
        <f>G152+H152+I152+J152+K152+L152+M152+N152+O152</f>
        <v>63991</v>
      </c>
      <c r="G153" s="98"/>
      <c r="H153" s="98"/>
      <c r="I153" s="98"/>
      <c r="J153" s="104"/>
      <c r="K153" s="104"/>
      <c r="L153" s="104"/>
      <c r="M153" s="104"/>
      <c r="N153" s="104"/>
      <c r="O153" s="104"/>
      <c r="P153" s="6"/>
    </row>
    <row r="154" spans="1:16" ht="25.5" hidden="1">
      <c r="A154" s="83"/>
      <c r="B154" s="88"/>
      <c r="C154" s="92"/>
      <c r="D154" s="93"/>
      <c r="E154" s="13" t="s">
        <v>100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6"/>
    </row>
    <row r="155" spans="1:16" ht="25.5">
      <c r="A155" s="83"/>
      <c r="B155" s="88"/>
      <c r="C155" s="92"/>
      <c r="D155" s="93"/>
      <c r="E155" s="2" t="s">
        <v>66</v>
      </c>
      <c r="F155" s="60">
        <f>G155+H155+I155+J155+K155+L155+M155+N155+O155</f>
        <v>64350.3</v>
      </c>
      <c r="G155" s="60">
        <f>G164+G163</f>
        <v>21030.5</v>
      </c>
      <c r="H155" s="60">
        <f>H164+H163</f>
        <v>31820.9</v>
      </c>
      <c r="I155" s="60">
        <f aca="true" t="shared" si="54" ref="I155:O155">I164+I163</f>
        <v>11498.9</v>
      </c>
      <c r="J155" s="57">
        <f t="shared" si="54"/>
        <v>0</v>
      </c>
      <c r="K155" s="57">
        <f t="shared" si="54"/>
        <v>0</v>
      </c>
      <c r="L155" s="57">
        <f t="shared" si="54"/>
        <v>0</v>
      </c>
      <c r="M155" s="57">
        <f t="shared" si="54"/>
        <v>0</v>
      </c>
      <c r="N155" s="57">
        <f t="shared" si="54"/>
        <v>0</v>
      </c>
      <c r="O155" s="57">
        <f t="shared" si="54"/>
        <v>0</v>
      </c>
      <c r="P155" s="6"/>
    </row>
    <row r="156" spans="1:16" ht="25.5">
      <c r="A156" s="83"/>
      <c r="B156" s="88"/>
      <c r="C156" s="92"/>
      <c r="D156" s="93"/>
      <c r="E156" s="2" t="s">
        <v>132</v>
      </c>
      <c r="F156" s="60">
        <f>G156+H156+I156+J156+K156+L156+M156+N156+O156</f>
        <v>2222.2</v>
      </c>
      <c r="G156" s="60">
        <f>G162</f>
        <v>1248.4</v>
      </c>
      <c r="H156" s="60">
        <f aca="true" t="shared" si="55" ref="H156:O156">H162</f>
        <v>973.8</v>
      </c>
      <c r="I156" s="57">
        <f t="shared" si="55"/>
        <v>0</v>
      </c>
      <c r="J156" s="57">
        <f t="shared" si="55"/>
        <v>0</v>
      </c>
      <c r="K156" s="57">
        <f t="shared" si="55"/>
        <v>0</v>
      </c>
      <c r="L156" s="57">
        <f t="shared" si="55"/>
        <v>0</v>
      </c>
      <c r="M156" s="57">
        <f t="shared" si="55"/>
        <v>0</v>
      </c>
      <c r="N156" s="57">
        <f t="shared" si="55"/>
        <v>0</v>
      </c>
      <c r="O156" s="57">
        <f t="shared" si="55"/>
        <v>0</v>
      </c>
      <c r="P156" s="6"/>
    </row>
    <row r="157" spans="1:16" ht="21" customHeight="1">
      <c r="A157" s="83" t="s">
        <v>113</v>
      </c>
      <c r="B157" s="88" t="s">
        <v>112</v>
      </c>
      <c r="C157" s="92" t="s">
        <v>98</v>
      </c>
      <c r="D157" s="93" t="s">
        <v>114</v>
      </c>
      <c r="E157" s="88" t="s">
        <v>115</v>
      </c>
      <c r="F157" s="60">
        <f>G157+H157+I157+J157+K157+L157+M157+N157+O157</f>
        <v>64758.7</v>
      </c>
      <c r="G157" s="60">
        <f>G158+G160</f>
        <v>21763.2</v>
      </c>
      <c r="H157" s="60">
        <f>H158+H160</f>
        <v>32545.5</v>
      </c>
      <c r="I157" s="60">
        <f aca="true" t="shared" si="56" ref="I157:N157">I158+I160</f>
        <v>10450</v>
      </c>
      <c r="J157" s="61">
        <f t="shared" si="56"/>
        <v>0</v>
      </c>
      <c r="K157" s="61">
        <f t="shared" si="56"/>
        <v>0</v>
      </c>
      <c r="L157" s="61">
        <f t="shared" si="56"/>
        <v>0</v>
      </c>
      <c r="M157" s="61">
        <f t="shared" si="56"/>
        <v>0</v>
      </c>
      <c r="N157" s="61">
        <f t="shared" si="56"/>
        <v>0</v>
      </c>
      <c r="O157" s="61">
        <f>O158+O160</f>
        <v>0</v>
      </c>
      <c r="P157" s="6"/>
    </row>
    <row r="158" spans="1:16" ht="18" customHeight="1">
      <c r="A158" s="83"/>
      <c r="B158" s="88"/>
      <c r="C158" s="92"/>
      <c r="D158" s="93"/>
      <c r="E158" s="88"/>
      <c r="F158" s="54" t="s">
        <v>23</v>
      </c>
      <c r="G158" s="98">
        <v>217.7</v>
      </c>
      <c r="H158" s="98">
        <v>550</v>
      </c>
      <c r="I158" s="105">
        <v>0</v>
      </c>
      <c r="J158" s="105">
        <v>0</v>
      </c>
      <c r="K158" s="105">
        <v>0</v>
      </c>
      <c r="L158" s="105">
        <v>0</v>
      </c>
      <c r="M158" s="105">
        <v>0</v>
      </c>
      <c r="N158" s="105">
        <v>0</v>
      </c>
      <c r="O158" s="105">
        <v>0</v>
      </c>
      <c r="P158" s="6"/>
    </row>
    <row r="159" spans="1:16" ht="15.75" customHeight="1">
      <c r="A159" s="83"/>
      <c r="B159" s="88"/>
      <c r="C159" s="92"/>
      <c r="D159" s="93"/>
      <c r="E159" s="88"/>
      <c r="F159" s="66">
        <f>G158+H158+I158+J158+K158+L158+M158+N158+O158</f>
        <v>767.7</v>
      </c>
      <c r="G159" s="98"/>
      <c r="H159" s="98"/>
      <c r="I159" s="105"/>
      <c r="J159" s="105"/>
      <c r="K159" s="105"/>
      <c r="L159" s="105"/>
      <c r="M159" s="105"/>
      <c r="N159" s="105"/>
      <c r="O159" s="105"/>
      <c r="P159" s="6"/>
    </row>
    <row r="160" spans="1:16" ht="15" customHeight="1">
      <c r="A160" s="83"/>
      <c r="B160" s="88"/>
      <c r="C160" s="92"/>
      <c r="D160" s="93"/>
      <c r="E160" s="88"/>
      <c r="F160" s="54" t="s">
        <v>22</v>
      </c>
      <c r="G160" s="98">
        <v>21545.5</v>
      </c>
      <c r="H160" s="98">
        <v>31995.5</v>
      </c>
      <c r="I160" s="98">
        <f>I163</f>
        <v>10450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4">
        <v>0</v>
      </c>
      <c r="P160" s="6"/>
    </row>
    <row r="161" spans="1:16" ht="12.75">
      <c r="A161" s="83"/>
      <c r="B161" s="88"/>
      <c r="C161" s="92"/>
      <c r="D161" s="93"/>
      <c r="E161" s="88"/>
      <c r="F161" s="60">
        <f>G160+H160+I160+J160+K160+L160+M160+N160+O160</f>
        <v>63991</v>
      </c>
      <c r="G161" s="98"/>
      <c r="H161" s="98"/>
      <c r="I161" s="98"/>
      <c r="J161" s="104"/>
      <c r="K161" s="104"/>
      <c r="L161" s="104"/>
      <c r="M161" s="104"/>
      <c r="N161" s="104"/>
      <c r="O161" s="104"/>
      <c r="P161" s="6"/>
    </row>
    <row r="162" spans="1:16" ht="26.25" customHeight="1">
      <c r="A162" s="83"/>
      <c r="B162" s="88"/>
      <c r="C162" s="92"/>
      <c r="D162" s="93"/>
      <c r="E162" s="54" t="s">
        <v>157</v>
      </c>
      <c r="F162" s="60">
        <f>G162+H162+I162+J162+K162+L162+M162+N162+O162</f>
        <v>2222.2</v>
      </c>
      <c r="G162" s="60">
        <v>1248.4</v>
      </c>
      <c r="H162" s="60">
        <v>973.8</v>
      </c>
      <c r="I162" s="61">
        <v>0</v>
      </c>
      <c r="J162" s="57">
        <v>0</v>
      </c>
      <c r="K162" s="57">
        <v>0</v>
      </c>
      <c r="L162" s="57">
        <v>0</v>
      </c>
      <c r="M162" s="57">
        <v>0</v>
      </c>
      <c r="N162" s="57">
        <v>0</v>
      </c>
      <c r="O162" s="57">
        <v>0</v>
      </c>
      <c r="P162" s="6"/>
    </row>
    <row r="163" spans="1:16" ht="30" customHeight="1">
      <c r="A163" s="83"/>
      <c r="B163" s="88"/>
      <c r="C163" s="92"/>
      <c r="D163" s="93"/>
      <c r="E163" s="54" t="s">
        <v>118</v>
      </c>
      <c r="F163" s="60">
        <f>G163+H163+I163+J163+K163+L163+M163+N163+O163</f>
        <v>62536.5</v>
      </c>
      <c r="G163" s="60">
        <v>20514.8</v>
      </c>
      <c r="H163" s="60">
        <f>31021.7+550</f>
        <v>31571.7</v>
      </c>
      <c r="I163" s="60">
        <v>10450</v>
      </c>
      <c r="J163" s="57">
        <v>0</v>
      </c>
      <c r="K163" s="57">
        <v>0</v>
      </c>
      <c r="L163" s="57">
        <v>0</v>
      </c>
      <c r="M163" s="57">
        <v>0</v>
      </c>
      <c r="N163" s="57">
        <v>0</v>
      </c>
      <c r="O163" s="57">
        <v>0</v>
      </c>
      <c r="P163" s="6"/>
    </row>
    <row r="164" spans="1:16" ht="33.75" customHeight="1">
      <c r="A164" s="83" t="s">
        <v>116</v>
      </c>
      <c r="B164" s="88" t="s">
        <v>171</v>
      </c>
      <c r="C164" s="92" t="s">
        <v>98</v>
      </c>
      <c r="D164" s="93" t="s">
        <v>117</v>
      </c>
      <c r="E164" s="1" t="s">
        <v>141</v>
      </c>
      <c r="F164" s="60">
        <f>G164+H164+I164+J164+K164+L164+M164+N164+O164</f>
        <v>1813.8000000000002</v>
      </c>
      <c r="G164" s="60">
        <v>515.7</v>
      </c>
      <c r="H164" s="60">
        <v>249.2</v>
      </c>
      <c r="I164" s="60">
        <v>1048.9</v>
      </c>
      <c r="J164" s="57">
        <v>0</v>
      </c>
      <c r="K164" s="57">
        <v>0</v>
      </c>
      <c r="L164" s="57">
        <v>0</v>
      </c>
      <c r="M164" s="57">
        <v>0</v>
      </c>
      <c r="N164" s="57">
        <v>0</v>
      </c>
      <c r="O164" s="57">
        <v>0</v>
      </c>
      <c r="P164" s="6"/>
    </row>
    <row r="165" spans="1:15" ht="25.5" hidden="1">
      <c r="A165" s="83"/>
      <c r="B165" s="88"/>
      <c r="C165" s="92"/>
      <c r="D165" s="93"/>
      <c r="E165" s="2" t="s">
        <v>100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1:15" ht="89.25" customHeight="1">
      <c r="A166" s="83"/>
      <c r="B166" s="88"/>
      <c r="C166" s="92"/>
      <c r="D166" s="93"/>
      <c r="E166" s="1" t="s">
        <v>118</v>
      </c>
      <c r="F166" s="60">
        <f>G166+H166+I166</f>
        <v>1813.8000000000002</v>
      </c>
      <c r="G166" s="60">
        <v>515.7</v>
      </c>
      <c r="H166" s="60">
        <v>249.2</v>
      </c>
      <c r="I166" s="60">
        <v>1048.9</v>
      </c>
      <c r="J166" s="57">
        <v>0</v>
      </c>
      <c r="K166" s="57">
        <v>0</v>
      </c>
      <c r="L166" s="57">
        <v>0</v>
      </c>
      <c r="M166" s="57">
        <v>0</v>
      </c>
      <c r="N166" s="57">
        <v>0</v>
      </c>
      <c r="O166" s="57">
        <v>0</v>
      </c>
    </row>
    <row r="167" spans="1:2" ht="12.75">
      <c r="A167" s="17"/>
      <c r="B167" s="18"/>
    </row>
    <row r="168" spans="1:15" ht="12.75">
      <c r="A168" s="17"/>
      <c r="B168" s="18"/>
      <c r="G168" s="19"/>
      <c r="H168" s="19"/>
      <c r="I168" s="19"/>
      <c r="J168" s="19"/>
      <c r="K168" s="19"/>
      <c r="L168" s="19"/>
      <c r="M168" s="19"/>
      <c r="N168" s="19"/>
      <c r="O168" s="19"/>
    </row>
  </sheetData>
  <sheetProtection/>
  <mergeCells count="414">
    <mergeCell ref="B45:B49"/>
    <mergeCell ref="A45:A49"/>
    <mergeCell ref="B113:B127"/>
    <mergeCell ref="A125:A127"/>
    <mergeCell ref="B94:B101"/>
    <mergeCell ref="A98:A101"/>
    <mergeCell ref="A106:A108"/>
    <mergeCell ref="B106:B108"/>
    <mergeCell ref="A123:A124"/>
    <mergeCell ref="B91:B93"/>
    <mergeCell ref="C123:C124"/>
    <mergeCell ref="D123:D125"/>
    <mergeCell ref="C109:C112"/>
    <mergeCell ref="D106:D108"/>
    <mergeCell ref="A109:A112"/>
    <mergeCell ref="B109:B112"/>
    <mergeCell ref="L2:O2"/>
    <mergeCell ref="O46:O47"/>
    <mergeCell ref="I46:I47"/>
    <mergeCell ref="J46:J47"/>
    <mergeCell ref="K46:K47"/>
    <mergeCell ref="O40:O41"/>
    <mergeCell ref="A3:O3"/>
    <mergeCell ref="B21:B28"/>
    <mergeCell ref="A22:A25"/>
    <mergeCell ref="M46:M47"/>
    <mergeCell ref="A1:O1"/>
    <mergeCell ref="L160:L161"/>
    <mergeCell ref="M160:M161"/>
    <mergeCell ref="N160:N161"/>
    <mergeCell ref="O160:O161"/>
    <mergeCell ref="A149:A156"/>
    <mergeCell ref="B149:B156"/>
    <mergeCell ref="C149:C156"/>
    <mergeCell ref="D149:D156"/>
    <mergeCell ref="A91:A93"/>
    <mergeCell ref="E149:E153"/>
    <mergeCell ref="G150:G151"/>
    <mergeCell ref="N150:N151"/>
    <mergeCell ref="O150:O151"/>
    <mergeCell ref="G152:G153"/>
    <mergeCell ref="H152:H153"/>
    <mergeCell ref="I152:I153"/>
    <mergeCell ref="J152:J153"/>
    <mergeCell ref="K152:K153"/>
    <mergeCell ref="O152:O153"/>
    <mergeCell ref="A164:A166"/>
    <mergeCell ref="B164:B166"/>
    <mergeCell ref="C164:C166"/>
    <mergeCell ref="D164:D166"/>
    <mergeCell ref="K158:K159"/>
    <mergeCell ref="L158:L159"/>
    <mergeCell ref="H158:H159"/>
    <mergeCell ref="I158:I159"/>
    <mergeCell ref="J158:J159"/>
    <mergeCell ref="A157:A163"/>
    <mergeCell ref="M158:M159"/>
    <mergeCell ref="N158:N159"/>
    <mergeCell ref="M152:M153"/>
    <mergeCell ref="N152:N153"/>
    <mergeCell ref="H160:H161"/>
    <mergeCell ref="I160:I161"/>
    <mergeCell ref="J160:J161"/>
    <mergeCell ref="K160:K161"/>
    <mergeCell ref="L152:L153"/>
    <mergeCell ref="B157:B163"/>
    <mergeCell ref="C157:C163"/>
    <mergeCell ref="D157:D163"/>
    <mergeCell ref="E157:E161"/>
    <mergeCell ref="G158:G159"/>
    <mergeCell ref="G160:G161"/>
    <mergeCell ref="K145:K146"/>
    <mergeCell ref="L145:L146"/>
    <mergeCell ref="M145:M146"/>
    <mergeCell ref="N145:N146"/>
    <mergeCell ref="O145:O146"/>
    <mergeCell ref="O158:O159"/>
    <mergeCell ref="M147:M148"/>
    <mergeCell ref="N147:N148"/>
    <mergeCell ref="O147:O148"/>
    <mergeCell ref="K150:K151"/>
    <mergeCell ref="K147:K148"/>
    <mergeCell ref="L147:L148"/>
    <mergeCell ref="H150:H151"/>
    <mergeCell ref="I150:I151"/>
    <mergeCell ref="J150:J151"/>
    <mergeCell ref="M150:M151"/>
    <mergeCell ref="L150:L151"/>
    <mergeCell ref="A144:A148"/>
    <mergeCell ref="B144:B148"/>
    <mergeCell ref="C144:C148"/>
    <mergeCell ref="D144:D148"/>
    <mergeCell ref="E144:E148"/>
    <mergeCell ref="G145:G146"/>
    <mergeCell ref="H145:H146"/>
    <mergeCell ref="I145:I146"/>
    <mergeCell ref="J145:J146"/>
    <mergeCell ref="G147:G148"/>
    <mergeCell ref="H147:H148"/>
    <mergeCell ref="I147:I148"/>
    <mergeCell ref="J147:J148"/>
    <mergeCell ref="E137:E141"/>
    <mergeCell ref="G138:G139"/>
    <mergeCell ref="H138:H139"/>
    <mergeCell ref="I138:I139"/>
    <mergeCell ref="J138:J139"/>
    <mergeCell ref="N138:N139"/>
    <mergeCell ref="L138:L139"/>
    <mergeCell ref="M138:M139"/>
    <mergeCell ref="O138:O139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K138:K139"/>
    <mergeCell ref="O140:O141"/>
    <mergeCell ref="O130:O131"/>
    <mergeCell ref="G132:G133"/>
    <mergeCell ref="H132:H133"/>
    <mergeCell ref="I132:I133"/>
    <mergeCell ref="J132:J133"/>
    <mergeCell ref="K132:K133"/>
    <mergeCell ref="O132:O133"/>
    <mergeCell ref="K130:K131"/>
    <mergeCell ref="L130:L131"/>
    <mergeCell ref="M130:M131"/>
    <mergeCell ref="N130:N131"/>
    <mergeCell ref="E129:E133"/>
    <mergeCell ref="G130:G131"/>
    <mergeCell ref="H130:H131"/>
    <mergeCell ref="I130:I131"/>
    <mergeCell ref="J130:J131"/>
    <mergeCell ref="L132:L133"/>
    <mergeCell ref="M132:M133"/>
    <mergeCell ref="N132:N133"/>
    <mergeCell ref="G127:G128"/>
    <mergeCell ref="H127:H128"/>
    <mergeCell ref="I127:I128"/>
    <mergeCell ref="J127:J128"/>
    <mergeCell ref="K127:K128"/>
    <mergeCell ref="M127:M128"/>
    <mergeCell ref="O125:O126"/>
    <mergeCell ref="N125:N126"/>
    <mergeCell ref="O127:O128"/>
    <mergeCell ref="E113:E117"/>
    <mergeCell ref="E119:E123"/>
    <mergeCell ref="N114:N115"/>
    <mergeCell ref="K122:K123"/>
    <mergeCell ref="G125:G126"/>
    <mergeCell ref="M116:M117"/>
    <mergeCell ref="N116:N117"/>
    <mergeCell ref="L125:L126"/>
    <mergeCell ref="M125:M126"/>
    <mergeCell ref="H125:H126"/>
    <mergeCell ref="N127:N128"/>
    <mergeCell ref="I125:I126"/>
    <mergeCell ref="J125:J126"/>
    <mergeCell ref="K125:K126"/>
    <mergeCell ref="L127:L128"/>
    <mergeCell ref="G120:G121"/>
    <mergeCell ref="M120:M121"/>
    <mergeCell ref="N120:N121"/>
    <mergeCell ref="L122:L123"/>
    <mergeCell ref="M122:M123"/>
    <mergeCell ref="H120:H121"/>
    <mergeCell ref="L120:L121"/>
    <mergeCell ref="J120:J121"/>
    <mergeCell ref="K120:K121"/>
    <mergeCell ref="O120:O121"/>
    <mergeCell ref="G122:G123"/>
    <mergeCell ref="H122:H123"/>
    <mergeCell ref="I122:I123"/>
    <mergeCell ref="J122:J123"/>
    <mergeCell ref="G116:G117"/>
    <mergeCell ref="H116:H117"/>
    <mergeCell ref="I120:I121"/>
    <mergeCell ref="N122:N123"/>
    <mergeCell ref="O122:O123"/>
    <mergeCell ref="M114:M115"/>
    <mergeCell ref="G114:G115"/>
    <mergeCell ref="O114:O115"/>
    <mergeCell ref="O116:O117"/>
    <mergeCell ref="K116:K117"/>
    <mergeCell ref="L116:L117"/>
    <mergeCell ref="J114:J115"/>
    <mergeCell ref="K114:K115"/>
    <mergeCell ref="L114:L115"/>
    <mergeCell ref="J116:J117"/>
    <mergeCell ref="I116:I117"/>
    <mergeCell ref="A102:A105"/>
    <mergeCell ref="B102:B105"/>
    <mergeCell ref="C102:C105"/>
    <mergeCell ref="D102:D105"/>
    <mergeCell ref="I114:I115"/>
    <mergeCell ref="H114:H115"/>
    <mergeCell ref="D109:D112"/>
    <mergeCell ref="C106:C108"/>
    <mergeCell ref="G95:G96"/>
    <mergeCell ref="G97:G98"/>
    <mergeCell ref="H97:H98"/>
    <mergeCell ref="I97:I98"/>
    <mergeCell ref="O84:O85"/>
    <mergeCell ref="H95:H96"/>
    <mergeCell ref="I95:I96"/>
    <mergeCell ref="J95:J96"/>
    <mergeCell ref="K95:K96"/>
    <mergeCell ref="N95:N96"/>
    <mergeCell ref="O95:O96"/>
    <mergeCell ref="J97:J98"/>
    <mergeCell ref="K97:K98"/>
    <mergeCell ref="L97:L98"/>
    <mergeCell ref="M97:M98"/>
    <mergeCell ref="N97:N98"/>
    <mergeCell ref="O97:O98"/>
    <mergeCell ref="E124:E125"/>
    <mergeCell ref="N82:N83"/>
    <mergeCell ref="E81:E85"/>
    <mergeCell ref="A81:A89"/>
    <mergeCell ref="B81:B89"/>
    <mergeCell ref="C81:C89"/>
    <mergeCell ref="D81:D89"/>
    <mergeCell ref="I82:I83"/>
    <mergeCell ref="L95:L96"/>
    <mergeCell ref="M95:M96"/>
    <mergeCell ref="O82:O83"/>
    <mergeCell ref="G84:G85"/>
    <mergeCell ref="H84:H85"/>
    <mergeCell ref="I84:I85"/>
    <mergeCell ref="J84:J85"/>
    <mergeCell ref="K84:K85"/>
    <mergeCell ref="L84:L85"/>
    <mergeCell ref="M84:M85"/>
    <mergeCell ref="N84:N85"/>
    <mergeCell ref="H82:H83"/>
    <mergeCell ref="M82:M83"/>
    <mergeCell ref="G82:G83"/>
    <mergeCell ref="A78:A80"/>
    <mergeCell ref="B78:B80"/>
    <mergeCell ref="C78:C80"/>
    <mergeCell ref="D78:D80"/>
    <mergeCell ref="J82:J83"/>
    <mergeCell ref="K82:K83"/>
    <mergeCell ref="L82:L83"/>
    <mergeCell ref="A73:A75"/>
    <mergeCell ref="B73:B75"/>
    <mergeCell ref="C73:C75"/>
    <mergeCell ref="D73:D75"/>
    <mergeCell ref="A66:A72"/>
    <mergeCell ref="B66:B72"/>
    <mergeCell ref="A57:A59"/>
    <mergeCell ref="B57:B59"/>
    <mergeCell ref="C57:C59"/>
    <mergeCell ref="D57:D59"/>
    <mergeCell ref="A60:A62"/>
    <mergeCell ref="A63:A65"/>
    <mergeCell ref="B63:B65"/>
    <mergeCell ref="C63:C65"/>
    <mergeCell ref="D63:D65"/>
    <mergeCell ref="L53:L54"/>
    <mergeCell ref="M53:M54"/>
    <mergeCell ref="L67:L68"/>
    <mergeCell ref="E66:E70"/>
    <mergeCell ref="G67:G68"/>
    <mergeCell ref="G69:G70"/>
    <mergeCell ref="H69:H70"/>
    <mergeCell ref="N46:N47"/>
    <mergeCell ref="J51:J52"/>
    <mergeCell ref="K51:K52"/>
    <mergeCell ref="G46:G47"/>
    <mergeCell ref="C60:C62"/>
    <mergeCell ref="D60:D62"/>
    <mergeCell ref="H53:H54"/>
    <mergeCell ref="I53:I54"/>
    <mergeCell ref="N53:N54"/>
    <mergeCell ref="H51:H52"/>
    <mergeCell ref="I51:I52"/>
    <mergeCell ref="E50:E54"/>
    <mergeCell ref="G51:G52"/>
    <mergeCell ref="G53:G54"/>
    <mergeCell ref="J53:J54"/>
    <mergeCell ref="K53:K54"/>
    <mergeCell ref="M40:M41"/>
    <mergeCell ref="J40:J41"/>
    <mergeCell ref="O38:O39"/>
    <mergeCell ref="J38:J39"/>
    <mergeCell ref="O53:O54"/>
    <mergeCell ref="N51:N52"/>
    <mergeCell ref="O51:O52"/>
    <mergeCell ref="L51:L52"/>
    <mergeCell ref="M51:M52"/>
    <mergeCell ref="L46:L47"/>
    <mergeCell ref="G22:G23"/>
    <mergeCell ref="H22:H23"/>
    <mergeCell ref="I22:I23"/>
    <mergeCell ref="J22:J23"/>
    <mergeCell ref="G24:G25"/>
    <mergeCell ref="F5:F6"/>
    <mergeCell ref="G11:G12"/>
    <mergeCell ref="H11:H12"/>
    <mergeCell ref="H24:H25"/>
    <mergeCell ref="I24:I25"/>
    <mergeCell ref="J24:J25"/>
    <mergeCell ref="K24:K25"/>
    <mergeCell ref="L24:L25"/>
    <mergeCell ref="K22:K23"/>
    <mergeCell ref="L22:L23"/>
    <mergeCell ref="O24:O25"/>
    <mergeCell ref="M22:M23"/>
    <mergeCell ref="A5:A6"/>
    <mergeCell ref="B5:B6"/>
    <mergeCell ref="C5:C6"/>
    <mergeCell ref="D5:D6"/>
    <mergeCell ref="E5:E6"/>
    <mergeCell ref="E8:E12"/>
    <mergeCell ref="G9:G10"/>
    <mergeCell ref="H9:H10"/>
    <mergeCell ref="K9:K10"/>
    <mergeCell ref="C8:C12"/>
    <mergeCell ref="B8:B12"/>
    <mergeCell ref="I9:I10"/>
    <mergeCell ref="I11:I12"/>
    <mergeCell ref="J11:J12"/>
    <mergeCell ref="M4:N4"/>
    <mergeCell ref="M9:M10"/>
    <mergeCell ref="L9:L10"/>
    <mergeCell ref="J9:J10"/>
    <mergeCell ref="J69:J70"/>
    <mergeCell ref="K67:K68"/>
    <mergeCell ref="K69:K70"/>
    <mergeCell ref="L38:L39"/>
    <mergeCell ref="N38:N39"/>
    <mergeCell ref="N22:N23"/>
    <mergeCell ref="K40:K41"/>
    <mergeCell ref="L40:L41"/>
    <mergeCell ref="K38:K39"/>
    <mergeCell ref="O67:O68"/>
    <mergeCell ref="O69:O70"/>
    <mergeCell ref="G5:O5"/>
    <mergeCell ref="N9:N10"/>
    <mergeCell ref="O9:O10"/>
    <mergeCell ref="K11:K12"/>
    <mergeCell ref="L11:L12"/>
    <mergeCell ref="M11:M12"/>
    <mergeCell ref="N11:N12"/>
    <mergeCell ref="O11:O12"/>
    <mergeCell ref="O22:O23"/>
    <mergeCell ref="M24:M25"/>
    <mergeCell ref="G40:G41"/>
    <mergeCell ref="H40:H41"/>
    <mergeCell ref="I40:I41"/>
    <mergeCell ref="N40:N41"/>
    <mergeCell ref="N24:N25"/>
    <mergeCell ref="I38:I39"/>
    <mergeCell ref="A29:A31"/>
    <mergeCell ref="B29:B31"/>
    <mergeCell ref="C29:C31"/>
    <mergeCell ref="C32:C34"/>
    <mergeCell ref="D32:D34"/>
    <mergeCell ref="D29:D31"/>
    <mergeCell ref="C35:C36"/>
    <mergeCell ref="A37:A44"/>
    <mergeCell ref="B37:B44"/>
    <mergeCell ref="M38:M39"/>
    <mergeCell ref="A32:A34"/>
    <mergeCell ref="B32:B34"/>
    <mergeCell ref="A35:A36"/>
    <mergeCell ref="B35:B36"/>
    <mergeCell ref="H67:H68"/>
    <mergeCell ref="H46:H47"/>
    <mergeCell ref="E37:E41"/>
    <mergeCell ref="G38:G39"/>
    <mergeCell ref="H38:H39"/>
    <mergeCell ref="N67:N68"/>
    <mergeCell ref="N69:N70"/>
    <mergeCell ref="I67:I68"/>
    <mergeCell ref="I69:I70"/>
    <mergeCell ref="J67:J68"/>
    <mergeCell ref="L69:L70"/>
    <mergeCell ref="M67:M68"/>
    <mergeCell ref="M69:M70"/>
    <mergeCell ref="D45:D49"/>
    <mergeCell ref="C46:C49"/>
    <mergeCell ref="A137:A143"/>
    <mergeCell ref="B137:B143"/>
    <mergeCell ref="C137:C143"/>
    <mergeCell ref="D137:D143"/>
    <mergeCell ref="A129:A136"/>
    <mergeCell ref="B129:B136"/>
    <mergeCell ref="C129:C136"/>
    <mergeCell ref="D129:D136"/>
    <mergeCell ref="A76:A77"/>
    <mergeCell ref="B76:B77"/>
    <mergeCell ref="C76:C77"/>
    <mergeCell ref="D76:D77"/>
    <mergeCell ref="B60:B62"/>
    <mergeCell ref="A50:A56"/>
    <mergeCell ref="B50:B56"/>
    <mergeCell ref="C50:C56"/>
    <mergeCell ref="D50:D56"/>
    <mergeCell ref="C66:C72"/>
    <mergeCell ref="E45:E49"/>
    <mergeCell ref="D94:D101"/>
    <mergeCell ref="C94:C101"/>
    <mergeCell ref="D35:D36"/>
    <mergeCell ref="C91:C93"/>
    <mergeCell ref="D91:D93"/>
    <mergeCell ref="D66:D72"/>
    <mergeCell ref="E94:E98"/>
    <mergeCell ref="C37:C44"/>
    <mergeCell ref="D37:D44"/>
  </mergeCells>
  <printOptions/>
  <pageMargins left="0.2362204724409449" right="0.2362204724409449" top="1.1811023622047245" bottom="0.3937007874015748" header="0" footer="0"/>
  <pageSetup errors="blank" fitToHeight="0" fitToWidth="1" horizontalDpi="600" verticalDpi="600" orientation="landscape" paperSize="9" scale="85" r:id="rId1"/>
  <rowBreaks count="8" manualBreakCount="8">
    <brk id="14" max="14" man="1"/>
    <brk id="20" max="14" man="1"/>
    <brk id="44" max="14" man="1"/>
    <brk id="72" max="14" man="1"/>
    <brk id="89" max="14" man="1"/>
    <brk id="105" max="14" man="1"/>
    <brk id="128" max="14" man="1"/>
    <brk id="14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Моховикова Марина Николаевна</dc:creator>
  <cp:keywords/>
  <dc:description/>
  <cp:lastModifiedBy>Нагибина Ольга Валерьевна</cp:lastModifiedBy>
  <cp:lastPrinted>2024-02-05T08:46:56Z</cp:lastPrinted>
  <dcterms:created xsi:type="dcterms:W3CDTF">2022-08-23T07:57:31Z</dcterms:created>
  <dcterms:modified xsi:type="dcterms:W3CDTF">2024-02-09T04:22:50Z</dcterms:modified>
  <cp:category/>
  <cp:version/>
  <cp:contentType/>
  <cp:contentStatus/>
</cp:coreProperties>
</file>