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Бюджетная роспись" sheetId="5" r:id="rId1"/>
  </sheets>
  <definedNames>
    <definedName name="_xlnm._FilterDatabase" localSheetId="0" hidden="1">'Бюджетная роспись'!$A$12:$AH$101</definedName>
    <definedName name="_xlnm.Print_Titles" localSheetId="0">'Бюджетная роспись'!$12:$14</definedName>
    <definedName name="_xlnm.Print_Area" localSheetId="0">'Бюджетная роспись'!$A$1:$P$231</definedName>
  </definedNames>
  <calcPr calcId="144525"/>
</workbook>
</file>

<file path=xl/calcChain.xml><?xml version="1.0" encoding="utf-8"?>
<calcChain xmlns="http://schemas.openxmlformats.org/spreadsheetml/2006/main">
  <c r="H140" i="5" l="1"/>
  <c r="I140" i="5"/>
  <c r="I92" i="5" s="1"/>
  <c r="J140" i="5"/>
  <c r="J92" i="5" s="1"/>
  <c r="K140" i="5"/>
  <c r="K92" i="5" s="1"/>
  <c r="L140" i="5"/>
  <c r="L92" i="5" s="1"/>
  <c r="N140" i="5"/>
  <c r="N92" i="5" s="1"/>
  <c r="O140" i="5"/>
  <c r="O92" i="5" s="1"/>
  <c r="P140" i="5"/>
  <c r="P92" i="5" s="1"/>
  <c r="H92" i="5"/>
  <c r="M141" i="5"/>
  <c r="M140" i="5"/>
  <c r="M92" i="5" s="1"/>
  <c r="G221" i="5"/>
  <c r="P220" i="5"/>
  <c r="O220" i="5"/>
  <c r="N220" i="5"/>
  <c r="M220" i="5"/>
  <c r="L220" i="5"/>
  <c r="K220" i="5"/>
  <c r="J220" i="5"/>
  <c r="I220" i="5"/>
  <c r="H220" i="5"/>
  <c r="G219" i="5"/>
  <c r="P218" i="5"/>
  <c r="O218" i="5"/>
  <c r="N218" i="5"/>
  <c r="M218" i="5"/>
  <c r="L218" i="5"/>
  <c r="K218" i="5"/>
  <c r="J218" i="5"/>
  <c r="I218" i="5"/>
  <c r="H218" i="5"/>
  <c r="P217" i="5"/>
  <c r="O217" i="5"/>
  <c r="O216" i="5" s="1"/>
  <c r="N217" i="5"/>
  <c r="N216" i="5" s="1"/>
  <c r="M217" i="5"/>
  <c r="M216" i="5" s="1"/>
  <c r="L217" i="5"/>
  <c r="K217" i="5"/>
  <c r="K216" i="5" s="1"/>
  <c r="J217" i="5"/>
  <c r="J216" i="5" s="1"/>
  <c r="I217" i="5"/>
  <c r="H217" i="5"/>
  <c r="P216" i="5"/>
  <c r="L216" i="5"/>
  <c r="H216" i="5"/>
  <c r="G215" i="5"/>
  <c r="P214" i="5"/>
  <c r="O214" i="5"/>
  <c r="N214" i="5"/>
  <c r="M214" i="5"/>
  <c r="L214" i="5"/>
  <c r="K214" i="5"/>
  <c r="J214" i="5"/>
  <c r="I214" i="5"/>
  <c r="H214" i="5"/>
  <c r="P213" i="5"/>
  <c r="O213" i="5"/>
  <c r="O212" i="5" s="1"/>
  <c r="N213" i="5"/>
  <c r="N212" i="5" s="1"/>
  <c r="M213" i="5"/>
  <c r="M212" i="5" s="1"/>
  <c r="K213" i="5"/>
  <c r="K212" i="5" s="1"/>
  <c r="J213" i="5"/>
  <c r="J212" i="5" s="1"/>
  <c r="H213" i="5"/>
  <c r="H212" i="5" s="1"/>
  <c r="P212" i="5"/>
  <c r="L212" i="5"/>
  <c r="I212" i="5"/>
  <c r="P210" i="5"/>
  <c r="O210" i="5"/>
  <c r="N210" i="5"/>
  <c r="L210" i="5"/>
  <c r="K210" i="5"/>
  <c r="J210" i="5"/>
  <c r="I210" i="5"/>
  <c r="P209" i="5"/>
  <c r="P208" i="5" s="1"/>
  <c r="N209" i="5"/>
  <c r="N208" i="5" s="1"/>
  <c r="L209" i="5"/>
  <c r="J209" i="5"/>
  <c r="J208" i="5" s="1"/>
  <c r="L208" i="5"/>
  <c r="G207" i="5"/>
  <c r="P205" i="5"/>
  <c r="O205" i="5"/>
  <c r="N205" i="5"/>
  <c r="M205" i="5"/>
  <c r="L205" i="5"/>
  <c r="K205" i="5"/>
  <c r="J205" i="5"/>
  <c r="I205" i="5"/>
  <c r="H205" i="5"/>
  <c r="G204" i="5"/>
  <c r="G203" i="5"/>
  <c r="P202" i="5"/>
  <c r="O202" i="5"/>
  <c r="N202" i="5"/>
  <c r="M202" i="5"/>
  <c r="L202" i="5"/>
  <c r="K202" i="5"/>
  <c r="J202" i="5"/>
  <c r="I202" i="5"/>
  <c r="H202" i="5"/>
  <c r="G201" i="5"/>
  <c r="G200" i="5"/>
  <c r="P199" i="5"/>
  <c r="O199" i="5"/>
  <c r="N199" i="5"/>
  <c r="M199" i="5"/>
  <c r="L199" i="5"/>
  <c r="K199" i="5"/>
  <c r="J199" i="5"/>
  <c r="I199" i="5"/>
  <c r="H199" i="5"/>
  <c r="G198" i="5"/>
  <c r="P196" i="5"/>
  <c r="O196" i="5"/>
  <c r="N196" i="5"/>
  <c r="M196" i="5"/>
  <c r="L196" i="5"/>
  <c r="K196" i="5"/>
  <c r="J196" i="5"/>
  <c r="I196" i="5"/>
  <c r="H196" i="5"/>
  <c r="G195" i="5"/>
  <c r="P194" i="5"/>
  <c r="O194" i="5"/>
  <c r="N194" i="5"/>
  <c r="M194" i="5"/>
  <c r="L194" i="5"/>
  <c r="K194" i="5"/>
  <c r="J194" i="5"/>
  <c r="I194" i="5"/>
  <c r="H194" i="5"/>
  <c r="G193" i="5"/>
  <c r="P192" i="5"/>
  <c r="O192" i="5"/>
  <c r="N192" i="5"/>
  <c r="M192" i="5"/>
  <c r="L192" i="5"/>
  <c r="K192" i="5"/>
  <c r="J192" i="5"/>
  <c r="I192" i="5"/>
  <c r="H192" i="5"/>
  <c r="P191" i="5"/>
  <c r="P182" i="5" s="1"/>
  <c r="P179" i="5" s="1"/>
  <c r="O191" i="5"/>
  <c r="O182" i="5" s="1"/>
  <c r="O179" i="5" s="1"/>
  <c r="N191" i="5"/>
  <c r="N182" i="5" s="1"/>
  <c r="N179" i="5" s="1"/>
  <c r="M191" i="5"/>
  <c r="M182" i="5" s="1"/>
  <c r="M179" i="5" s="1"/>
  <c r="L191" i="5"/>
  <c r="L182" i="5" s="1"/>
  <c r="L179" i="5" s="1"/>
  <c r="K191" i="5"/>
  <c r="K182" i="5" s="1"/>
  <c r="J191" i="5"/>
  <c r="I191" i="5"/>
  <c r="I182" i="5" s="1"/>
  <c r="H191" i="5"/>
  <c r="H182" i="5" s="1"/>
  <c r="P190" i="5"/>
  <c r="P181" i="5" s="1"/>
  <c r="O190" i="5"/>
  <c r="O189" i="5" s="1"/>
  <c r="N190" i="5"/>
  <c r="N189" i="5" s="1"/>
  <c r="M190" i="5"/>
  <c r="M189" i="5" s="1"/>
  <c r="P189" i="5"/>
  <c r="L189" i="5"/>
  <c r="K189" i="5"/>
  <c r="J189" i="5"/>
  <c r="I189" i="5"/>
  <c r="H189" i="5"/>
  <c r="G188" i="5"/>
  <c r="G187" i="5"/>
  <c r="P186" i="5"/>
  <c r="O186" i="5"/>
  <c r="N186" i="5"/>
  <c r="M186" i="5"/>
  <c r="L186" i="5"/>
  <c r="K186" i="5"/>
  <c r="J186" i="5"/>
  <c r="I186" i="5"/>
  <c r="H186" i="5"/>
  <c r="G185" i="5"/>
  <c r="G184" i="5"/>
  <c r="P183" i="5"/>
  <c r="O183" i="5"/>
  <c r="N183" i="5"/>
  <c r="M183" i="5"/>
  <c r="L183" i="5"/>
  <c r="K183" i="5"/>
  <c r="J183" i="5"/>
  <c r="I183" i="5"/>
  <c r="H183" i="5"/>
  <c r="J182" i="5"/>
  <c r="J179" i="5" s="1"/>
  <c r="L181" i="5"/>
  <c r="L178" i="5" s="1"/>
  <c r="K181" i="5"/>
  <c r="K178" i="5" s="1"/>
  <c r="J181" i="5"/>
  <c r="I181" i="5"/>
  <c r="I178" i="5" s="1"/>
  <c r="H181" i="5"/>
  <c r="J180" i="5"/>
  <c r="J178" i="5"/>
  <c r="J177" i="5" s="1"/>
  <c r="G176" i="5"/>
  <c r="P175" i="5"/>
  <c r="O175" i="5"/>
  <c r="N175" i="5"/>
  <c r="M175" i="5"/>
  <c r="L175" i="5"/>
  <c r="K175" i="5"/>
  <c r="J175" i="5"/>
  <c r="I175" i="5"/>
  <c r="H175" i="5"/>
  <c r="G174" i="5"/>
  <c r="P173" i="5"/>
  <c r="O173" i="5"/>
  <c r="N173" i="5"/>
  <c r="M173" i="5"/>
  <c r="L173" i="5"/>
  <c r="K173" i="5"/>
  <c r="J173" i="5"/>
  <c r="I173" i="5"/>
  <c r="H173" i="5"/>
  <c r="G172" i="5"/>
  <c r="P171" i="5"/>
  <c r="O171" i="5"/>
  <c r="N171" i="5"/>
  <c r="M171" i="5"/>
  <c r="L171" i="5"/>
  <c r="K171" i="5"/>
  <c r="J171" i="5"/>
  <c r="I171" i="5"/>
  <c r="H171" i="5"/>
  <c r="G170" i="5"/>
  <c r="G169" i="5"/>
  <c r="P168" i="5"/>
  <c r="O168" i="5"/>
  <c r="N168" i="5"/>
  <c r="M168" i="5"/>
  <c r="L168" i="5"/>
  <c r="K168" i="5"/>
  <c r="J168" i="5"/>
  <c r="I168" i="5"/>
  <c r="H168" i="5"/>
  <c r="G167" i="5"/>
  <c r="G166" i="5"/>
  <c r="P165" i="5"/>
  <c r="O165" i="5"/>
  <c r="N165" i="5"/>
  <c r="M165" i="5"/>
  <c r="L165" i="5"/>
  <c r="K165" i="5"/>
  <c r="J165" i="5"/>
  <c r="I165" i="5"/>
  <c r="H165" i="5"/>
  <c r="G164" i="5"/>
  <c r="G163" i="5"/>
  <c r="P162" i="5"/>
  <c r="O162" i="5"/>
  <c r="N162" i="5"/>
  <c r="M162" i="5"/>
  <c r="L162" i="5"/>
  <c r="K162" i="5"/>
  <c r="J162" i="5"/>
  <c r="I162" i="5"/>
  <c r="H162" i="5"/>
  <c r="G161" i="5"/>
  <c r="G160" i="5"/>
  <c r="P159" i="5"/>
  <c r="O159" i="5"/>
  <c r="N159" i="5"/>
  <c r="M159" i="5"/>
  <c r="L159" i="5"/>
  <c r="K159" i="5"/>
  <c r="J159" i="5"/>
  <c r="I159" i="5"/>
  <c r="H159" i="5"/>
  <c r="G158" i="5"/>
  <c r="G157" i="5"/>
  <c r="P156" i="5"/>
  <c r="O156" i="5"/>
  <c r="N156" i="5"/>
  <c r="M156" i="5"/>
  <c r="L156" i="5"/>
  <c r="K156" i="5"/>
  <c r="J156" i="5"/>
  <c r="I156" i="5"/>
  <c r="H156" i="5"/>
  <c r="P155" i="5"/>
  <c r="P152" i="5" s="1"/>
  <c r="O155" i="5"/>
  <c r="O153" i="5" s="1"/>
  <c r="N155" i="5"/>
  <c r="N152" i="5" s="1"/>
  <c r="N151" i="5" s="1"/>
  <c r="M155" i="5"/>
  <c r="M152" i="5" s="1"/>
  <c r="M151" i="5" s="1"/>
  <c r="L155" i="5"/>
  <c r="L153" i="5" s="1"/>
  <c r="K155" i="5"/>
  <c r="K153" i="5" s="1"/>
  <c r="J155" i="5"/>
  <c r="J153" i="5" s="1"/>
  <c r="I155" i="5"/>
  <c r="G154" i="5"/>
  <c r="N153" i="5"/>
  <c r="H153" i="5"/>
  <c r="J152" i="5"/>
  <c r="J151" i="5" s="1"/>
  <c r="I151" i="5"/>
  <c r="H151" i="5"/>
  <c r="G150" i="5"/>
  <c r="P149" i="5"/>
  <c r="O149" i="5"/>
  <c r="N149" i="5"/>
  <c r="M149" i="5"/>
  <c r="L149" i="5"/>
  <c r="K149" i="5"/>
  <c r="J149" i="5"/>
  <c r="I149" i="5"/>
  <c r="H149" i="5"/>
  <c r="G148" i="5"/>
  <c r="P147" i="5"/>
  <c r="O147" i="5"/>
  <c r="N147" i="5"/>
  <c r="M147" i="5"/>
  <c r="L147" i="5"/>
  <c r="K147" i="5"/>
  <c r="J147" i="5"/>
  <c r="I147" i="5"/>
  <c r="H147" i="5"/>
  <c r="G146" i="5"/>
  <c r="P145" i="5"/>
  <c r="O145" i="5"/>
  <c r="N145" i="5"/>
  <c r="M145" i="5"/>
  <c r="L145" i="5"/>
  <c r="K145" i="5"/>
  <c r="J145" i="5"/>
  <c r="I145" i="5"/>
  <c r="H145" i="5"/>
  <c r="G144" i="5"/>
  <c r="P143" i="5"/>
  <c r="O143" i="5"/>
  <c r="N143" i="5"/>
  <c r="M143" i="5"/>
  <c r="L143" i="5"/>
  <c r="K143" i="5"/>
  <c r="J143" i="5"/>
  <c r="I143" i="5"/>
  <c r="H143" i="5"/>
  <c r="J142" i="5"/>
  <c r="J139" i="5" s="1"/>
  <c r="H142" i="5"/>
  <c r="P141" i="5"/>
  <c r="O141" i="5"/>
  <c r="N141" i="5"/>
  <c r="L141" i="5"/>
  <c r="K141" i="5"/>
  <c r="J141" i="5"/>
  <c r="I141" i="5"/>
  <c r="H141" i="5"/>
  <c r="G138" i="5"/>
  <c r="G137" i="5"/>
  <c r="P136" i="5"/>
  <c r="O136" i="5"/>
  <c r="N136" i="5"/>
  <c r="M136" i="5"/>
  <c r="L136" i="5"/>
  <c r="K136" i="5"/>
  <c r="J136" i="5"/>
  <c r="I136" i="5"/>
  <c r="H136" i="5"/>
  <c r="G135" i="5"/>
  <c r="P134" i="5"/>
  <c r="O134" i="5"/>
  <c r="N134" i="5"/>
  <c r="M134" i="5"/>
  <c r="L134" i="5"/>
  <c r="K134" i="5"/>
  <c r="J134" i="5"/>
  <c r="I134" i="5"/>
  <c r="H134" i="5"/>
  <c r="G133" i="5"/>
  <c r="P132" i="5"/>
  <c r="O132" i="5"/>
  <c r="N132" i="5"/>
  <c r="M132" i="5"/>
  <c r="L132" i="5"/>
  <c r="K132" i="5"/>
  <c r="J132" i="5"/>
  <c r="I132" i="5"/>
  <c r="H132" i="5"/>
  <c r="G131" i="5"/>
  <c r="G130" i="5"/>
  <c r="P129" i="5"/>
  <c r="O129" i="5"/>
  <c r="N129" i="5"/>
  <c r="M129" i="5"/>
  <c r="L129" i="5"/>
  <c r="K129" i="5"/>
  <c r="J129" i="5"/>
  <c r="I129" i="5"/>
  <c r="H129" i="5"/>
  <c r="G128" i="5"/>
  <c r="G127" i="5"/>
  <c r="P126" i="5"/>
  <c r="O126" i="5"/>
  <c r="N126" i="5"/>
  <c r="M126" i="5"/>
  <c r="L126" i="5"/>
  <c r="K126" i="5"/>
  <c r="J126" i="5"/>
  <c r="I126" i="5"/>
  <c r="H126" i="5"/>
  <c r="G125" i="5"/>
  <c r="G124" i="5"/>
  <c r="P123" i="5"/>
  <c r="O123" i="5"/>
  <c r="N123" i="5"/>
  <c r="M123" i="5"/>
  <c r="L123" i="5"/>
  <c r="K123" i="5"/>
  <c r="J123" i="5"/>
  <c r="I123" i="5"/>
  <c r="H123" i="5"/>
  <c r="G122" i="5"/>
  <c r="G121" i="5"/>
  <c r="P120" i="5"/>
  <c r="O120" i="5"/>
  <c r="N120" i="5"/>
  <c r="M120" i="5"/>
  <c r="L120" i="5"/>
  <c r="K120" i="5"/>
  <c r="J120" i="5"/>
  <c r="I120" i="5"/>
  <c r="H120" i="5"/>
  <c r="G119" i="5"/>
  <c r="G118" i="5"/>
  <c r="P117" i="5"/>
  <c r="O117" i="5"/>
  <c r="N117" i="5"/>
  <c r="M117" i="5"/>
  <c r="L117" i="5"/>
  <c r="K117" i="5"/>
  <c r="J117" i="5"/>
  <c r="I117" i="5"/>
  <c r="F117" i="5" s="1"/>
  <c r="H117" i="5"/>
  <c r="G116" i="5"/>
  <c r="G115" i="5"/>
  <c r="P114" i="5"/>
  <c r="O114" i="5"/>
  <c r="N114" i="5"/>
  <c r="M114" i="5"/>
  <c r="L114" i="5"/>
  <c r="K114" i="5"/>
  <c r="J114" i="5"/>
  <c r="I114" i="5"/>
  <c r="H114" i="5"/>
  <c r="G113" i="5"/>
  <c r="G112" i="5"/>
  <c r="P111" i="5"/>
  <c r="O111" i="5"/>
  <c r="N111" i="5"/>
  <c r="M111" i="5"/>
  <c r="L111" i="5"/>
  <c r="K111" i="5"/>
  <c r="J111" i="5"/>
  <c r="I111" i="5"/>
  <c r="H111" i="5"/>
  <c r="F111" i="5" s="1"/>
  <c r="G110" i="5"/>
  <c r="G109" i="5"/>
  <c r="P108" i="5"/>
  <c r="O108" i="5"/>
  <c r="N108" i="5"/>
  <c r="M108" i="5"/>
  <c r="L108" i="5"/>
  <c r="K108" i="5"/>
  <c r="J108" i="5"/>
  <c r="I108" i="5"/>
  <c r="H108" i="5"/>
  <c r="G107" i="5"/>
  <c r="G106" i="5"/>
  <c r="P105" i="5"/>
  <c r="O105" i="5"/>
  <c r="N105" i="5"/>
  <c r="M105" i="5"/>
  <c r="L105" i="5"/>
  <c r="K105" i="5"/>
  <c r="J105" i="5"/>
  <c r="I105" i="5"/>
  <c r="H105" i="5"/>
  <c r="G104" i="5"/>
  <c r="G103" i="5"/>
  <c r="P102" i="5"/>
  <c r="O102" i="5"/>
  <c r="N102" i="5"/>
  <c r="M102" i="5"/>
  <c r="L102" i="5"/>
  <c r="K102" i="5"/>
  <c r="J102" i="5"/>
  <c r="I102" i="5"/>
  <c r="H102" i="5"/>
  <c r="G101" i="5"/>
  <c r="P100" i="5"/>
  <c r="O100" i="5"/>
  <c r="N100" i="5"/>
  <c r="M100" i="5"/>
  <c r="L100" i="5"/>
  <c r="K100" i="5"/>
  <c r="J100" i="5"/>
  <c r="I100" i="5"/>
  <c r="H100" i="5"/>
  <c r="G99" i="5"/>
  <c r="P98" i="5"/>
  <c r="O98" i="5"/>
  <c r="N98" i="5"/>
  <c r="M98" i="5"/>
  <c r="L98" i="5"/>
  <c r="K98" i="5"/>
  <c r="J98" i="5"/>
  <c r="I98" i="5"/>
  <c r="H98" i="5"/>
  <c r="P97" i="5"/>
  <c r="O97" i="5"/>
  <c r="N97" i="5"/>
  <c r="M97" i="5"/>
  <c r="L97" i="5"/>
  <c r="K97" i="5"/>
  <c r="J97" i="5"/>
  <c r="I97" i="5"/>
  <c r="H97" i="5"/>
  <c r="P96" i="5"/>
  <c r="O96" i="5"/>
  <c r="N96" i="5"/>
  <c r="M96" i="5"/>
  <c r="L96" i="5"/>
  <c r="K96" i="5"/>
  <c r="K95" i="5" s="1"/>
  <c r="J96" i="5"/>
  <c r="I96" i="5"/>
  <c r="H96" i="5"/>
  <c r="O95" i="5"/>
  <c r="H93" i="5"/>
  <c r="G90" i="5"/>
  <c r="G89" i="5"/>
  <c r="P88" i="5"/>
  <c r="O88" i="5"/>
  <c r="N88" i="5"/>
  <c r="M88" i="5"/>
  <c r="L88" i="5"/>
  <c r="K88" i="5"/>
  <c r="J88" i="5"/>
  <c r="I88" i="5"/>
  <c r="H88" i="5"/>
  <c r="G87" i="5"/>
  <c r="P86" i="5"/>
  <c r="O86" i="5"/>
  <c r="N86" i="5"/>
  <c r="M86" i="5"/>
  <c r="L86" i="5"/>
  <c r="K86" i="5"/>
  <c r="J86" i="5"/>
  <c r="I86" i="5"/>
  <c r="H86" i="5"/>
  <c r="H85" i="5"/>
  <c r="G85" i="5" s="1"/>
  <c r="P84" i="5"/>
  <c r="O84" i="5"/>
  <c r="N84" i="5"/>
  <c r="M84" i="5"/>
  <c r="L84" i="5"/>
  <c r="K84" i="5"/>
  <c r="J84" i="5"/>
  <c r="I84" i="5"/>
  <c r="P83" i="5"/>
  <c r="P80" i="5" s="1"/>
  <c r="O83" i="5"/>
  <c r="N83" i="5"/>
  <c r="N80" i="5" s="1"/>
  <c r="M83" i="5"/>
  <c r="M80" i="5" s="1"/>
  <c r="L83" i="5"/>
  <c r="L80" i="5" s="1"/>
  <c r="K83" i="5"/>
  <c r="K80" i="5" s="1"/>
  <c r="J83" i="5"/>
  <c r="J80" i="5" s="1"/>
  <c r="I83" i="5"/>
  <c r="H83" i="5"/>
  <c r="H80" i="5" s="1"/>
  <c r="P82" i="5"/>
  <c r="O82" i="5"/>
  <c r="N82" i="5"/>
  <c r="N79" i="5" s="1"/>
  <c r="M82" i="5"/>
  <c r="M79" i="5" s="1"/>
  <c r="L82" i="5"/>
  <c r="L79" i="5" s="1"/>
  <c r="K82" i="5"/>
  <c r="K81" i="5" s="1"/>
  <c r="J82" i="5"/>
  <c r="I82" i="5"/>
  <c r="H82" i="5"/>
  <c r="H79" i="5" s="1"/>
  <c r="O80" i="5"/>
  <c r="P79" i="5"/>
  <c r="O79" i="5"/>
  <c r="O78" i="5" s="1"/>
  <c r="J79" i="5"/>
  <c r="G77" i="5"/>
  <c r="P76" i="5"/>
  <c r="P75" i="5" s="1"/>
  <c r="P74" i="5" s="1"/>
  <c r="O76" i="5"/>
  <c r="O75" i="5" s="1"/>
  <c r="N76" i="5"/>
  <c r="N75" i="5" s="1"/>
  <c r="M76" i="5"/>
  <c r="M75" i="5" s="1"/>
  <c r="M74" i="5" s="1"/>
  <c r="L76" i="5"/>
  <c r="L75" i="5" s="1"/>
  <c r="L74" i="5" s="1"/>
  <c r="K76" i="5"/>
  <c r="K75" i="5" s="1"/>
  <c r="J76" i="5"/>
  <c r="J75" i="5" s="1"/>
  <c r="I76" i="5"/>
  <c r="I75" i="5" s="1"/>
  <c r="I74" i="5" s="1"/>
  <c r="H76" i="5"/>
  <c r="H75" i="5" s="1"/>
  <c r="G73" i="5"/>
  <c r="P72" i="5"/>
  <c r="P58" i="5" s="1"/>
  <c r="O72" i="5"/>
  <c r="O58" i="5" s="1"/>
  <c r="N72" i="5"/>
  <c r="N58" i="5" s="1"/>
  <c r="M72" i="5"/>
  <c r="M58" i="5" s="1"/>
  <c r="L72" i="5"/>
  <c r="L58" i="5" s="1"/>
  <c r="K72" i="5"/>
  <c r="K58" i="5" s="1"/>
  <c r="J72" i="5"/>
  <c r="J58" i="5" s="1"/>
  <c r="J55" i="5" s="1"/>
  <c r="I72" i="5"/>
  <c r="I58" i="5" s="1"/>
  <c r="I57" i="5" s="1"/>
  <c r="H72" i="5"/>
  <c r="G71" i="5"/>
  <c r="P70" i="5"/>
  <c r="O70" i="5"/>
  <c r="N70" i="5"/>
  <c r="M70" i="5"/>
  <c r="L70" i="5"/>
  <c r="K70" i="5"/>
  <c r="J70" i="5"/>
  <c r="I70" i="5"/>
  <c r="H70" i="5"/>
  <c r="G69" i="5"/>
  <c r="P68" i="5"/>
  <c r="O68" i="5"/>
  <c r="N68" i="5"/>
  <c r="M68" i="5"/>
  <c r="L68" i="5"/>
  <c r="K68" i="5"/>
  <c r="J68" i="5"/>
  <c r="I68" i="5"/>
  <c r="H68" i="5"/>
  <c r="G67" i="5"/>
  <c r="P66" i="5"/>
  <c r="O66" i="5"/>
  <c r="N66" i="5"/>
  <c r="M66" i="5"/>
  <c r="L66" i="5"/>
  <c r="K66" i="5"/>
  <c r="J66" i="5"/>
  <c r="I66" i="5"/>
  <c r="H66" i="5"/>
  <c r="G65" i="5"/>
  <c r="P64" i="5"/>
  <c r="O64" i="5"/>
  <c r="N64" i="5"/>
  <c r="M64" i="5"/>
  <c r="L64" i="5"/>
  <c r="K64" i="5"/>
  <c r="J64" i="5"/>
  <c r="I64" i="5"/>
  <c r="H64" i="5"/>
  <c r="G63" i="5"/>
  <c r="P62" i="5"/>
  <c r="O62" i="5"/>
  <c r="N62" i="5"/>
  <c r="M62" i="5"/>
  <c r="L62" i="5"/>
  <c r="K62" i="5"/>
  <c r="J62" i="5"/>
  <c r="I62" i="5"/>
  <c r="H62" i="5"/>
  <c r="G61" i="5"/>
  <c r="P60" i="5"/>
  <c r="O60" i="5"/>
  <c r="N60" i="5"/>
  <c r="M60" i="5"/>
  <c r="L60" i="5"/>
  <c r="K60" i="5"/>
  <c r="J60" i="5"/>
  <c r="I60" i="5"/>
  <c r="H60" i="5"/>
  <c r="P59" i="5"/>
  <c r="O59" i="5"/>
  <c r="N59" i="5"/>
  <c r="M59" i="5"/>
  <c r="L59" i="5"/>
  <c r="K59" i="5"/>
  <c r="J59" i="5"/>
  <c r="I59" i="5"/>
  <c r="H59" i="5"/>
  <c r="H58" i="5"/>
  <c r="H55" i="5"/>
  <c r="G53" i="5"/>
  <c r="P52" i="5"/>
  <c r="O52" i="5"/>
  <c r="N52" i="5"/>
  <c r="M52" i="5"/>
  <c r="L52" i="5"/>
  <c r="K52" i="5"/>
  <c r="J52" i="5"/>
  <c r="I52" i="5"/>
  <c r="H52" i="5"/>
  <c r="L51" i="5"/>
  <c r="G51" i="5" s="1"/>
  <c r="P50" i="5"/>
  <c r="O50" i="5"/>
  <c r="N50" i="5"/>
  <c r="M50" i="5"/>
  <c r="K50" i="5"/>
  <c r="J50" i="5"/>
  <c r="I50" i="5"/>
  <c r="H50" i="5"/>
  <c r="G49" i="5"/>
  <c r="P48" i="5"/>
  <c r="O48" i="5"/>
  <c r="N48" i="5"/>
  <c r="M48" i="5"/>
  <c r="L48" i="5"/>
  <c r="K48" i="5"/>
  <c r="J48" i="5"/>
  <c r="I48" i="5"/>
  <c r="H48" i="5"/>
  <c r="G47" i="5"/>
  <c r="P46" i="5"/>
  <c r="O46" i="5"/>
  <c r="N46" i="5"/>
  <c r="M46" i="5"/>
  <c r="L46" i="5"/>
  <c r="K46" i="5"/>
  <c r="J46" i="5"/>
  <c r="I46" i="5"/>
  <c r="H46" i="5"/>
  <c r="G45" i="5"/>
  <c r="P44" i="5"/>
  <c r="O44" i="5"/>
  <c r="N44" i="5"/>
  <c r="M44" i="5"/>
  <c r="L44" i="5"/>
  <c r="K44" i="5"/>
  <c r="J44" i="5"/>
  <c r="I44" i="5"/>
  <c r="H44" i="5"/>
  <c r="G43" i="5"/>
  <c r="P42" i="5"/>
  <c r="O42" i="5"/>
  <c r="N42" i="5"/>
  <c r="M42" i="5"/>
  <c r="L42" i="5"/>
  <c r="K42" i="5"/>
  <c r="J42" i="5"/>
  <c r="I42" i="5"/>
  <c r="H42" i="5"/>
  <c r="G41" i="5"/>
  <c r="G40" i="5"/>
  <c r="P39" i="5"/>
  <c r="O39" i="5"/>
  <c r="N39" i="5"/>
  <c r="M39" i="5"/>
  <c r="L39" i="5"/>
  <c r="K39" i="5"/>
  <c r="J39" i="5"/>
  <c r="I39" i="5"/>
  <c r="H39" i="5"/>
  <c r="G38" i="5"/>
  <c r="P37" i="5"/>
  <c r="O37" i="5"/>
  <c r="N37" i="5"/>
  <c r="M37" i="5"/>
  <c r="L37" i="5"/>
  <c r="K37" i="5"/>
  <c r="J37" i="5"/>
  <c r="I37" i="5"/>
  <c r="H37" i="5"/>
  <c r="G36" i="5"/>
  <c r="P35" i="5"/>
  <c r="O35" i="5"/>
  <c r="N35" i="5"/>
  <c r="M35" i="5"/>
  <c r="L35" i="5"/>
  <c r="K35" i="5"/>
  <c r="J35" i="5"/>
  <c r="I35" i="5"/>
  <c r="H35" i="5"/>
  <c r="G34" i="5"/>
  <c r="P33" i="5"/>
  <c r="O33" i="5"/>
  <c r="N33" i="5"/>
  <c r="M33" i="5"/>
  <c r="L33" i="5"/>
  <c r="K33" i="5"/>
  <c r="J33" i="5"/>
  <c r="I33" i="5"/>
  <c r="H33" i="5"/>
  <c r="G32" i="5"/>
  <c r="P31" i="5"/>
  <c r="O31" i="5"/>
  <c r="N31" i="5"/>
  <c r="M31" i="5"/>
  <c r="L31" i="5"/>
  <c r="K31" i="5"/>
  <c r="J31" i="5"/>
  <c r="I31" i="5"/>
  <c r="H31" i="5"/>
  <c r="G30" i="5"/>
  <c r="H29" i="5"/>
  <c r="P28" i="5"/>
  <c r="O28" i="5"/>
  <c r="N28" i="5"/>
  <c r="M28" i="5"/>
  <c r="L28" i="5"/>
  <c r="K28" i="5"/>
  <c r="J28" i="5"/>
  <c r="I28" i="5"/>
  <c r="P27" i="5"/>
  <c r="O27" i="5"/>
  <c r="N27" i="5"/>
  <c r="M27" i="5"/>
  <c r="M23" i="5" s="1"/>
  <c r="M19" i="5" s="1"/>
  <c r="L27" i="5"/>
  <c r="K27" i="5"/>
  <c r="K23" i="5" s="1"/>
  <c r="K19" i="5" s="1"/>
  <c r="J27" i="5"/>
  <c r="J23" i="5" s="1"/>
  <c r="J19" i="5" s="1"/>
  <c r="I27" i="5"/>
  <c r="I23" i="5" s="1"/>
  <c r="H27" i="5"/>
  <c r="H23" i="5" s="1"/>
  <c r="H19" i="5" s="1"/>
  <c r="P26" i="5"/>
  <c r="P22" i="5" s="1"/>
  <c r="O26" i="5"/>
  <c r="O22" i="5" s="1"/>
  <c r="N26" i="5"/>
  <c r="N22" i="5" s="1"/>
  <c r="M26" i="5"/>
  <c r="L26" i="5"/>
  <c r="L22" i="5" s="1"/>
  <c r="K26" i="5"/>
  <c r="K22" i="5" s="1"/>
  <c r="J26" i="5"/>
  <c r="I26" i="5"/>
  <c r="P25" i="5"/>
  <c r="O25" i="5"/>
  <c r="N25" i="5"/>
  <c r="N21" i="5" s="1"/>
  <c r="M25" i="5"/>
  <c r="L25" i="5"/>
  <c r="L21" i="5" s="1"/>
  <c r="K25" i="5"/>
  <c r="J25" i="5"/>
  <c r="J21" i="5" s="1"/>
  <c r="I25" i="5"/>
  <c r="H25" i="5"/>
  <c r="P23" i="5"/>
  <c r="P19" i="5" s="1"/>
  <c r="N23" i="5"/>
  <c r="N19" i="5" s="1"/>
  <c r="L23" i="5"/>
  <c r="L19" i="5" s="1"/>
  <c r="M22" i="5"/>
  <c r="I22" i="5"/>
  <c r="O21" i="5"/>
  <c r="M21" i="5"/>
  <c r="K21" i="5"/>
  <c r="I21" i="5"/>
  <c r="G16" i="5"/>
  <c r="F33" i="5" l="1"/>
  <c r="F52" i="5"/>
  <c r="F156" i="5"/>
  <c r="G29" i="5"/>
  <c r="H26" i="5"/>
  <c r="G25" i="5"/>
  <c r="O81" i="5"/>
  <c r="I95" i="5"/>
  <c r="M95" i="5"/>
  <c r="F102" i="5"/>
  <c r="P153" i="5"/>
  <c r="G26" i="5"/>
  <c r="G140" i="5"/>
  <c r="N78" i="5"/>
  <c r="F123" i="5"/>
  <c r="H139" i="5"/>
  <c r="O209" i="5"/>
  <c r="O208" i="5" s="1"/>
  <c r="J22" i="5"/>
  <c r="O24" i="5"/>
  <c r="P24" i="5"/>
  <c r="L81" i="5"/>
  <c r="F100" i="5"/>
  <c r="F105" i="5"/>
  <c r="F108" i="5"/>
  <c r="G155" i="5"/>
  <c r="L177" i="5"/>
  <c r="F42" i="5"/>
  <c r="H78" i="5"/>
  <c r="N181" i="5"/>
  <c r="M93" i="5"/>
  <c r="K79" i="5"/>
  <c r="H84" i="5"/>
  <c r="F129" i="5"/>
  <c r="F132" i="5"/>
  <c r="I142" i="5"/>
  <c r="I139" i="5" s="1"/>
  <c r="L180" i="5"/>
  <c r="K209" i="5"/>
  <c r="K208" i="5" s="1"/>
  <c r="F37" i="5"/>
  <c r="F149" i="5"/>
  <c r="F175" i="5"/>
  <c r="F218" i="5"/>
  <c r="K24" i="5"/>
  <c r="L50" i="5"/>
  <c r="F50" i="5" s="1"/>
  <c r="P78" i="5"/>
  <c r="L78" i="5"/>
  <c r="F126" i="5"/>
  <c r="N142" i="5"/>
  <c r="N139" i="5" s="1"/>
  <c r="F168" i="5"/>
  <c r="F120" i="5"/>
  <c r="J95" i="5"/>
  <c r="F114" i="5"/>
  <c r="F143" i="5"/>
  <c r="F162" i="5"/>
  <c r="L20" i="5"/>
  <c r="K20" i="5"/>
  <c r="I20" i="5"/>
  <c r="I24" i="5"/>
  <c r="M20" i="5"/>
  <c r="M24" i="5"/>
  <c r="G92" i="5"/>
  <c r="L95" i="5"/>
  <c r="G59" i="5"/>
  <c r="H21" i="5"/>
  <c r="O23" i="5"/>
  <c r="P151" i="5"/>
  <c r="P142" i="5"/>
  <c r="P139" i="5" s="1"/>
  <c r="H180" i="5"/>
  <c r="P178" i="5"/>
  <c r="P177" i="5" s="1"/>
  <c r="P180" i="5"/>
  <c r="L24" i="5"/>
  <c r="P21" i="5"/>
  <c r="P20" i="5" s="1"/>
  <c r="H179" i="5"/>
  <c r="M57" i="5"/>
  <c r="N57" i="5"/>
  <c r="J20" i="5"/>
  <c r="N20" i="5"/>
  <c r="J24" i="5"/>
  <c r="N24" i="5"/>
  <c r="F44" i="5"/>
  <c r="F46" i="5"/>
  <c r="F62" i="5"/>
  <c r="H81" i="5"/>
  <c r="P81" i="5"/>
  <c r="H94" i="5"/>
  <c r="H91" i="5" s="1"/>
  <c r="L152" i="5"/>
  <c r="M153" i="5"/>
  <c r="H178" i="5"/>
  <c r="H177" i="5" s="1"/>
  <c r="F194" i="5"/>
  <c r="F199" i="5"/>
  <c r="I209" i="5"/>
  <c r="I208" i="5" s="1"/>
  <c r="M211" i="5"/>
  <c r="I153" i="5"/>
  <c r="F173" i="5"/>
  <c r="F35" i="5"/>
  <c r="F48" i="5"/>
  <c r="N93" i="5"/>
  <c r="I94" i="5"/>
  <c r="F214" i="5"/>
  <c r="F84" i="5"/>
  <c r="F88" i="5"/>
  <c r="K93" i="5"/>
  <c r="O93" i="5"/>
  <c r="F147" i="5"/>
  <c r="F186" i="5"/>
  <c r="F196" i="5"/>
  <c r="F205" i="5"/>
  <c r="I216" i="5"/>
  <c r="G217" i="5"/>
  <c r="J57" i="5"/>
  <c r="F70" i="5"/>
  <c r="I56" i="5"/>
  <c r="P56" i="5"/>
  <c r="L56" i="5"/>
  <c r="K78" i="5"/>
  <c r="J93" i="5"/>
  <c r="J17" i="5" s="1"/>
  <c r="P55" i="5"/>
  <c r="P57" i="5"/>
  <c r="J74" i="5"/>
  <c r="J56" i="5"/>
  <c r="J54" i="5" s="1"/>
  <c r="N74" i="5"/>
  <c r="N56" i="5"/>
  <c r="K56" i="5"/>
  <c r="K74" i="5"/>
  <c r="O56" i="5"/>
  <c r="O74" i="5"/>
  <c r="M55" i="5"/>
  <c r="G75" i="5"/>
  <c r="M56" i="5"/>
  <c r="L55" i="5"/>
  <c r="L57" i="5"/>
  <c r="J78" i="5"/>
  <c r="M78" i="5"/>
  <c r="H28" i="5"/>
  <c r="I55" i="5"/>
  <c r="M81" i="5"/>
  <c r="I19" i="5"/>
  <c r="G23" i="5"/>
  <c r="G27" i="5"/>
  <c r="F31" i="5"/>
  <c r="F39" i="5"/>
  <c r="H57" i="5"/>
  <c r="F64" i="5"/>
  <c r="F66" i="5"/>
  <c r="F72" i="5"/>
  <c r="K57" i="5"/>
  <c r="K55" i="5"/>
  <c r="O57" i="5"/>
  <c r="O55" i="5"/>
  <c r="H74" i="5"/>
  <c r="F76" i="5"/>
  <c r="I80" i="5"/>
  <c r="J81" i="5"/>
  <c r="N81" i="5"/>
  <c r="G83" i="5"/>
  <c r="J94" i="5"/>
  <c r="N95" i="5"/>
  <c r="N55" i="5"/>
  <c r="H56" i="5"/>
  <c r="I81" i="5"/>
  <c r="G58" i="5"/>
  <c r="F60" i="5"/>
  <c r="F68" i="5"/>
  <c r="I79" i="5"/>
  <c r="G82" i="5"/>
  <c r="F86" i="5"/>
  <c r="L93" i="5"/>
  <c r="F98" i="5"/>
  <c r="G96" i="5"/>
  <c r="H95" i="5"/>
  <c r="P95" i="5"/>
  <c r="P93" i="5"/>
  <c r="I93" i="5"/>
  <c r="I91" i="5" s="1"/>
  <c r="G97" i="5"/>
  <c r="G141" i="5"/>
  <c r="F134" i="5"/>
  <c r="F136" i="5"/>
  <c r="K180" i="5"/>
  <c r="K179" i="5"/>
  <c r="K177" i="5" s="1"/>
  <c r="F145" i="5"/>
  <c r="I180" i="5"/>
  <c r="I179" i="5"/>
  <c r="I177" i="5" s="1"/>
  <c r="M142" i="5"/>
  <c r="M139" i="5" s="1"/>
  <c r="K152" i="5"/>
  <c r="O152" i="5"/>
  <c r="F159" i="5"/>
  <c r="F165" i="5"/>
  <c r="F171" i="5"/>
  <c r="G191" i="5"/>
  <c r="F192" i="5"/>
  <c r="O181" i="5"/>
  <c r="G182" i="5"/>
  <c r="F183" i="5"/>
  <c r="F189" i="5"/>
  <c r="G190" i="5"/>
  <c r="F202" i="5"/>
  <c r="H211" i="5"/>
  <c r="F212" i="5"/>
  <c r="G213" i="5"/>
  <c r="F220" i="5"/>
  <c r="M181" i="5"/>
  <c r="I54" i="5" l="1"/>
  <c r="H17" i="5"/>
  <c r="N94" i="5"/>
  <c r="N91" i="5" s="1"/>
  <c r="J91" i="5"/>
  <c r="N180" i="5"/>
  <c r="N178" i="5"/>
  <c r="N177" i="5" s="1"/>
  <c r="N18" i="5"/>
  <c r="F81" i="5"/>
  <c r="P54" i="5"/>
  <c r="I17" i="5"/>
  <c r="K54" i="5"/>
  <c r="K17" i="5"/>
  <c r="G21" i="5"/>
  <c r="F153" i="5"/>
  <c r="J18" i="5"/>
  <c r="J15" i="5" s="1"/>
  <c r="F216" i="5"/>
  <c r="L151" i="5"/>
  <c r="L142" i="5"/>
  <c r="L139" i="5" s="1"/>
  <c r="P94" i="5"/>
  <c r="P18" i="5" s="1"/>
  <c r="M210" i="5"/>
  <c r="M209" i="5"/>
  <c r="M208" i="5" s="1"/>
  <c r="O19" i="5"/>
  <c r="O20" i="5"/>
  <c r="G55" i="5"/>
  <c r="L54" i="5"/>
  <c r="O54" i="5"/>
  <c r="M54" i="5"/>
  <c r="O180" i="5"/>
  <c r="O178" i="5"/>
  <c r="O177" i="5" s="1"/>
  <c r="F74" i="5"/>
  <c r="F57" i="5"/>
  <c r="G181" i="5"/>
  <c r="H22" i="5"/>
  <c r="G93" i="5"/>
  <c r="P17" i="5"/>
  <c r="H210" i="5"/>
  <c r="H209" i="5"/>
  <c r="G211" i="5"/>
  <c r="M94" i="5"/>
  <c r="M91" i="5" s="1"/>
  <c r="I78" i="5"/>
  <c r="G79" i="5"/>
  <c r="H24" i="5"/>
  <c r="L17" i="5"/>
  <c r="G152" i="5"/>
  <c r="K151" i="5"/>
  <c r="K142" i="5"/>
  <c r="K139" i="5" s="1"/>
  <c r="G56" i="5"/>
  <c r="N54" i="5"/>
  <c r="N17" i="5"/>
  <c r="I18" i="5"/>
  <c r="I15" i="5" s="1"/>
  <c r="M180" i="5"/>
  <c r="M178" i="5"/>
  <c r="M17" i="5" s="1"/>
  <c r="G179" i="5"/>
  <c r="O151" i="5"/>
  <c r="O142" i="5"/>
  <c r="O139" i="5" s="1"/>
  <c r="F95" i="5"/>
  <c r="H54" i="5"/>
  <c r="G80" i="5"/>
  <c r="F28" i="5"/>
  <c r="N15" i="5" l="1"/>
  <c r="P91" i="5"/>
  <c r="F180" i="5"/>
  <c r="L94" i="5"/>
  <c r="L91" i="5" s="1"/>
  <c r="G19" i="5"/>
  <c r="O17" i="5"/>
  <c r="P15" i="5"/>
  <c r="O94" i="5"/>
  <c r="O91" i="5" s="1"/>
  <c r="M177" i="5"/>
  <c r="G178" i="5"/>
  <c r="F24" i="5"/>
  <c r="H208" i="5"/>
  <c r="G209" i="5"/>
  <c r="M18" i="5"/>
  <c r="F78" i="5"/>
  <c r="F54" i="5"/>
  <c r="F151" i="5"/>
  <c r="F210" i="5"/>
  <c r="G22" i="5"/>
  <c r="H18" i="5"/>
  <c r="H20" i="5"/>
  <c r="K94" i="5"/>
  <c r="K91" i="5" s="1"/>
  <c r="G142" i="5"/>
  <c r="L18" i="5" l="1"/>
  <c r="L15" i="5" s="1"/>
  <c r="F20" i="5"/>
  <c r="F208" i="5"/>
  <c r="H15" i="5"/>
  <c r="O18" i="5"/>
  <c r="O15" i="5" s="1"/>
  <c r="M15" i="5"/>
  <c r="G17" i="5"/>
  <c r="F139" i="5"/>
  <c r="K18" i="5"/>
  <c r="K15" i="5" s="1"/>
  <c r="G94" i="5"/>
  <c r="F177" i="5"/>
  <c r="F91" i="5" l="1"/>
  <c r="F15" i="5"/>
  <c r="G18" i="5"/>
</calcChain>
</file>

<file path=xl/sharedStrings.xml><?xml version="1.0" encoding="utf-8"?>
<sst xmlns="http://schemas.openxmlformats.org/spreadsheetml/2006/main" count="584" uniqueCount="284">
  <si>
    <t>ЦСР</t>
  </si>
  <si>
    <t>В том числе по годам реализации</t>
  </si>
  <si>
    <t>1.</t>
  </si>
  <si>
    <t>Программа «Жилище и транспорт»</t>
  </si>
  <si>
    <t>2.</t>
  </si>
  <si>
    <t>Подпрограмма 1 «Жилище»</t>
  </si>
  <si>
    <t>2.1.</t>
  </si>
  <si>
    <t>07 1 01 00000</t>
  </si>
  <si>
    <t>2.1.1.</t>
  </si>
  <si>
    <t>05 03</t>
  </si>
  <si>
    <t xml:space="preserve">ответственный исполнитель – УГХ  </t>
  </si>
  <si>
    <t>05 01</t>
  </si>
  <si>
    <t>3.</t>
  </si>
  <si>
    <t>Подпрограмма 2 «Транспорт»</t>
  </si>
  <si>
    <t>3.1.</t>
  </si>
  <si>
    <t>3.1.1.</t>
  </si>
  <si>
    <t>3.2.</t>
  </si>
  <si>
    <t>Основное мероприятие 2 «Обеспечение деятельности казенных учреждений»</t>
  </si>
  <si>
    <t>04 08</t>
  </si>
  <si>
    <t>4.</t>
  </si>
  <si>
    <t>Подпрограмма 3 «Газификация районов муниципального образования»</t>
  </si>
  <si>
    <t>05 02</t>
  </si>
  <si>
    <t>4.1.</t>
  </si>
  <si>
    <t>4.1.1.</t>
  </si>
  <si>
    <t>5.</t>
  </si>
  <si>
    <t>5.1.</t>
  </si>
  <si>
    <t>5.1.1.</t>
  </si>
  <si>
    <t>5.2.</t>
  </si>
  <si>
    <t xml:space="preserve">Основное мероприятие 2 «Развитие инфраструктуры объектов муниципальной собственности» </t>
  </si>
  <si>
    <t>5.2.3.</t>
  </si>
  <si>
    <t>5.2.4.</t>
  </si>
  <si>
    <t>6.1.</t>
  </si>
  <si>
    <t>Основное мероприятие 1 «Развитие инфраструктуры объектов муниципальной собственности»</t>
  </si>
  <si>
    <t>6.1.1.</t>
  </si>
  <si>
    <t>6.1.2.</t>
  </si>
  <si>
    <t>Всего, в том числе</t>
  </si>
  <si>
    <t>7.1.</t>
  </si>
  <si>
    <t>ответственный исполнитель – УГХ</t>
  </si>
  <si>
    <t>7.1.1.</t>
  </si>
  <si>
    <t>7.2.2.</t>
  </si>
  <si>
    <t>2.1.3.</t>
  </si>
  <si>
    <t>0502</t>
  </si>
  <si>
    <t>7.2.1.</t>
  </si>
  <si>
    <t>7.1.2.</t>
  </si>
  <si>
    <t>6.</t>
  </si>
  <si>
    <t>6.1.6.</t>
  </si>
  <si>
    <t>5.2.2.</t>
  </si>
  <si>
    <t>5.1.2.</t>
  </si>
  <si>
    <t xml:space="preserve">Всего, в том числе </t>
  </si>
  <si>
    <t>Ответственный исполнитель, соисполнитель</t>
  </si>
  <si>
    <t>Рз, Пр</t>
  </si>
  <si>
    <t xml:space="preserve">РЕСУРСНОЕ ОБЕСПЕЧЕНИЕ </t>
  </si>
  <si>
    <t xml:space="preserve">реализации муниципальной программы «Жилище и транспорт» </t>
  </si>
  <si>
    <t>тыс.руб.</t>
  </si>
  <si>
    <t>Основное мероприятие 1 «Организация и проведение   мероприятий    в области жилищно-коммунального хозяйства»</t>
  </si>
  <si>
    <t>07 6 01 00000</t>
  </si>
  <si>
    <t>Основное мероприятие 1 «Организация теплоснабжения в границах муниципального образования»</t>
  </si>
  <si>
    <t>Подпрограмма 5 «Централизованное водоотведение районов муниципального образования»</t>
  </si>
  <si>
    <t>7.</t>
  </si>
  <si>
    <t xml:space="preserve">ответственный исполнитель –УГХ, соисполнитель – МКУ «УКС» </t>
  </si>
  <si>
    <t>ответственный исполнитель – УГХ, соисполнитель – МКУ «УКС»</t>
  </si>
  <si>
    <t>ответственный исполнитель – УГХ, соисполнитель – УИЗО</t>
  </si>
  <si>
    <t>4.1.2.</t>
  </si>
  <si>
    <t>3.1.2.</t>
  </si>
  <si>
    <t>1003</t>
  </si>
  <si>
    <t>07 0 00 00000</t>
  </si>
  <si>
    <t>07 1 00 00000</t>
  </si>
  <si>
    <t>07 1 01 80050</t>
  </si>
  <si>
    <t>07 1 01 26100</t>
  </si>
  <si>
    <t>07 2 00 00000</t>
  </si>
  <si>
    <t>07 2 01 00000</t>
  </si>
  <si>
    <t>07 2 01 80060</t>
  </si>
  <si>
    <t>07 2 01 2С260</t>
  </si>
  <si>
    <t>07 2 02 00000</t>
  </si>
  <si>
    <t>07 2 02 00200</t>
  </si>
  <si>
    <t>07 3 00 00000</t>
  </si>
  <si>
    <t>07 3 01 00000</t>
  </si>
  <si>
    <t>07 3 01 44040</t>
  </si>
  <si>
    <t>07 3 01 SЖ330</t>
  </si>
  <si>
    <t>07 4 00 00000</t>
  </si>
  <si>
    <t>07 4 01 00000</t>
  </si>
  <si>
    <t>07 4 01 26200</t>
  </si>
  <si>
    <t>07 4 01 SР180</t>
  </si>
  <si>
    <t>07 4 02 00000</t>
  </si>
  <si>
    <t>07 4 02 44670</t>
  </si>
  <si>
    <t>07 4 02 44360</t>
  </si>
  <si>
    <t>07 4 02 44380</t>
  </si>
  <si>
    <t>07 4 02 44690</t>
  </si>
  <si>
    <t>07 4 02 SР180</t>
  </si>
  <si>
    <t>07 5 00 00000</t>
  </si>
  <si>
    <t>07 5 01 00000</t>
  </si>
  <si>
    <t>07 5 01 2Ж050</t>
  </si>
  <si>
    <t>07 5 01 44730</t>
  </si>
  <si>
    <t>07 5 01 SР040</t>
  </si>
  <si>
    <t>07 6 00 00000</t>
  </si>
  <si>
    <t>07 6 02 00000</t>
  </si>
  <si>
    <t>07 6 02 44410</t>
  </si>
  <si>
    <t>07 6 02 44420</t>
  </si>
  <si>
    <t>Наименование муниципальной программы, подпрограммы, основного мероприятия, мероприятия</t>
  </si>
  <si>
    <t>0501</t>
  </si>
  <si>
    <t>07 1 01 80070</t>
  </si>
  <si>
    <t>07 3 01 44 150</t>
  </si>
  <si>
    <t>4.1.3.</t>
  </si>
  <si>
    <t>5.1.3.</t>
  </si>
  <si>
    <t>5.1.3.1.</t>
  </si>
  <si>
    <t>5.1.3.2.</t>
  </si>
  <si>
    <t>07 4 01 26400</t>
  </si>
  <si>
    <t xml:space="preserve">ФБ[1] </t>
  </si>
  <si>
    <t>КБ[2]</t>
  </si>
  <si>
    <t xml:space="preserve">МБ[3] </t>
  </si>
  <si>
    <t>СС[4]</t>
  </si>
  <si>
    <t>МБ</t>
  </si>
  <si>
    <t>СС</t>
  </si>
  <si>
    <t>КБ</t>
  </si>
  <si>
    <t>07 4 02 44740</t>
  </si>
  <si>
    <t>Основное мероприятие 1 «Организация водоснабжения в границах муниципального образования»</t>
  </si>
  <si>
    <t>Подпрограмма 4 «Централизованное водоснабжение районов муниципального образования»</t>
  </si>
  <si>
    <t xml:space="preserve">Основное мероприятие 1 «Развитие инфраструктуры объектов муниципальной собственности» </t>
  </si>
  <si>
    <t>3.1.3.</t>
  </si>
  <si>
    <t>07 2 01 2С420</t>
  </si>
  <si>
    <t>07 6 01 26600</t>
  </si>
  <si>
    <t>0309                  0501                    0503</t>
  </si>
  <si>
    <t>2.1.4.</t>
  </si>
  <si>
    <t>2.1.5.</t>
  </si>
  <si>
    <t>Мероприятие 1.5 «Проведение дезинфекции мест общего пользования многоквартирных домов»</t>
  </si>
  <si>
    <t>0309</t>
  </si>
  <si>
    <t>07 1 01 26200</t>
  </si>
  <si>
    <t>2.1.6.</t>
  </si>
  <si>
    <t>Мероприятие 1.6 «Проведение мероприятий, направленных на управление жилищным фондом»</t>
  </si>
  <si>
    <t>07 1 01 26400</t>
  </si>
  <si>
    <t>2.1.7.</t>
  </si>
  <si>
    <t xml:space="preserve">Мероприятие 1.7 «Разработка проектной документации 
для проведения капитального ремонта общего имущества 
в многоквартирных домах 
в городе Березники Пермского края»
</t>
  </si>
  <si>
    <t>2.1.8.</t>
  </si>
  <si>
    <t xml:space="preserve">Мероприятие 1.8 «Возмещение части затрат, связанных с выполнением ремонта общего имущества 
в многоквартирных домах» (далее – МКД)
</t>
  </si>
  <si>
    <t>07 1 01 26500</t>
  </si>
  <si>
    <t>07 1 01 80080</t>
  </si>
  <si>
    <t>2.1.9.</t>
  </si>
  <si>
    <t xml:space="preserve">Мероприятие 1.9 «Разработка программы комплексного развития систем коммунальной инфраструктуры»
</t>
  </si>
  <si>
    <t>07 1 01 26600</t>
  </si>
  <si>
    <t>2.1.10.</t>
  </si>
  <si>
    <t xml:space="preserve">Мероприятие 1.10 «Финансовое обеспечение части затрат, связанных 
с выполнением работ 
по обустройству детских 
и (или) спортивных площадок на земельных участках, находящихся 
в общей долевой собственности собственников помещений многоквартирных домов»
</t>
  </si>
  <si>
    <t>0503</t>
  </si>
  <si>
    <t>07 1 01 80090</t>
  </si>
  <si>
    <t xml:space="preserve">Основное мероприятие 2 «Обеспечение исполнения судебных решений»
</t>
  </si>
  <si>
    <t>0113</t>
  </si>
  <si>
    <t>07 1 02 00000</t>
  </si>
  <si>
    <t>07 1 02 00160</t>
  </si>
  <si>
    <t>0408 1003</t>
  </si>
  <si>
    <t>3.1.4.</t>
  </si>
  <si>
    <t>3.1.5.</t>
  </si>
  <si>
    <t xml:space="preserve">Мероприятие 1.5 «Приобретение подвижного состава (автобусов) 
для регулярных перевозок пассажиров автомобильным транспортом 
на муниципальных маршрутах Пермского края»
</t>
  </si>
  <si>
    <t>07 2 01 2Т270</t>
  </si>
  <si>
    <t>07 4 01 SР040</t>
  </si>
  <si>
    <t>Ремонт водопроводных сетей в д. Белая Пашня</t>
  </si>
  <si>
    <t xml:space="preserve">Ремонт скважины № 47827 
с применением АСУ водоснабжения 
в с. Романово
</t>
  </si>
  <si>
    <t>5.1.4.</t>
  </si>
  <si>
    <t xml:space="preserve">Мероприятие 1.4 «Реализация программ развития преобразованных муниципальных образований», из них
</t>
  </si>
  <si>
    <t>5.1.4.1.</t>
  </si>
  <si>
    <t xml:space="preserve">Ремонт скважины № 263 
с применением АСУ водоснабжения в п. Орел
</t>
  </si>
  <si>
    <t>5.1.4.2.</t>
  </si>
  <si>
    <t xml:space="preserve">Ремонт скважин 
с обустройством зон санитарной охраны 
</t>
  </si>
  <si>
    <t>5.1.4.3.</t>
  </si>
  <si>
    <t xml:space="preserve">Проведение ремонта аварийных участков водопроводных сетей
</t>
  </si>
  <si>
    <t>5.1.4.4.</t>
  </si>
  <si>
    <t>5.1.4.5.</t>
  </si>
  <si>
    <t xml:space="preserve">Ремонт 
водопроводных сетей 
</t>
  </si>
  <si>
    <t>5.1.4.6.</t>
  </si>
  <si>
    <t xml:space="preserve">Обустройство зоны санитарной охраны (ЗСО) скважины № 50285 
в д. Белая Пашня
</t>
  </si>
  <si>
    <t>5.1.5.</t>
  </si>
  <si>
    <t xml:space="preserve">Мероприятие 1.5 «Разработка (актуализация) схем водоснабжения 
и водоотведения»
</t>
  </si>
  <si>
    <t>07 4 01 26700</t>
  </si>
  <si>
    <t>5.1.6.</t>
  </si>
  <si>
    <t>5.1.7.</t>
  </si>
  <si>
    <t xml:space="preserve">Мероприятие 1.7 «Реализация мероприятий комплексных планов развития муниципальных образований территорий Верхнекамья»
</t>
  </si>
  <si>
    <t>07 4 01 SP310</t>
  </si>
  <si>
    <t>07 4 01 80040</t>
  </si>
  <si>
    <t xml:space="preserve">Мероприятие 2.1 «Строительство 
и обустройство скважин» 
</t>
  </si>
  <si>
    <t xml:space="preserve">ответственный исполнитель – УГХ, соисполнитель – 
МКУ «УКС», 
соисполнитель  – УИЗО
</t>
  </si>
  <si>
    <t xml:space="preserve">Мероприятие 2.2 «Строительство 
и реконструкция участков водопроводов»
</t>
  </si>
  <si>
    <t xml:space="preserve">Мероприятие 2.3 «Строительство 
и реконструкция централизованных сетей водоснабжения»
</t>
  </si>
  <si>
    <t xml:space="preserve">ответственный исполнитель – УГХ, 
соисполнитель – УИЗО,
соисполнитель – 
МКУ «УКС»
</t>
  </si>
  <si>
    <t xml:space="preserve">Мероприятие 2.5 «Обустройство скважин  с применением АСУ водоснабжения» 
</t>
  </si>
  <si>
    <t xml:space="preserve">Мероприятие 2.6 «Реконструкция существующей ВНС Правого берега г. Березники Пермского края»
</t>
  </si>
  <si>
    <t>5.2.7.</t>
  </si>
  <si>
    <t xml:space="preserve">Мероприятие 2.7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</si>
  <si>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 xml:space="preserve">Строительство водовода на участке от врезки в деревню Новожилово до микрорайона «З»
</t>
  </si>
  <si>
    <t>5.2.8.</t>
  </si>
  <si>
    <t>5.2.8.1.</t>
  </si>
  <si>
    <t xml:space="preserve">Мероприятие 2.8 «Реализация программ развития преобразованных муниципальных образований», в том числе
</t>
  </si>
  <si>
    <t>5.2.9.</t>
  </si>
  <si>
    <t xml:space="preserve">Мероприятие 2.9 «Реализация мероприятий комплексных планов развития муниципальных образований территорий Верхнекамья»
</t>
  </si>
  <si>
    <t>07 4 02 SP310</t>
  </si>
  <si>
    <t xml:space="preserve">ответственный исполнитель – УГХ, соисполнитель – УИЗО
</t>
  </si>
  <si>
    <t xml:space="preserve">Мероприятие 2.10 «Обеспечение мероприятий по модернизации систем коммунальной инфраструктуры»
</t>
  </si>
  <si>
    <t xml:space="preserve">07 4 02 S9605 
</t>
  </si>
  <si>
    <t xml:space="preserve">ответственный исполнитель – УГХ, соисполнитель – УИЗО
</t>
  </si>
  <si>
    <t>6.1.1.1.</t>
  </si>
  <si>
    <t xml:space="preserve">Реконструкция очистных сооружений (КОС) Правобережного жилого района г. Березники
</t>
  </si>
  <si>
    <t xml:space="preserve">Мероприятие 1.2 «Реализация иных мероприятий по ликвидации последствий техногенной аварии на руднике БКПРУ-1 ПАО «Уралкалий»,  г. Березники, Пермский край, за счет средств ПАО «Уралкалий»
</t>
  </si>
  <si>
    <t>07 5 01 2Ж150</t>
  </si>
  <si>
    <t>Основное мероприятие 1 «Организация транспортного обслуживания населения»</t>
  </si>
  <si>
    <t>07 5 01 SЭ100</t>
  </si>
  <si>
    <t xml:space="preserve">Мероприятие 1.4 «Разработка и подготовка проектно-сметной документации по строительству и реконструкции (модернизации) очистных сооружений»
</t>
  </si>
  <si>
    <t xml:space="preserve">Мероприятие 1.5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</si>
  <si>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 xml:space="preserve">Мероприятие 1.6 «Реконструкция очистных сооружений (КОС) Правобережного жилого района г. Березники»
</t>
  </si>
  <si>
    <t>07 5 01 44660</t>
  </si>
  <si>
    <t xml:space="preserve">Подпрограмма 6 «Модернизация 
объектов теплоснабжения муниципального образования»
</t>
  </si>
  <si>
    <t xml:space="preserve">Мероприятие 1.1 «Приведение в нормативное состояние объектов теплоснабжения»
</t>
  </si>
  <si>
    <t xml:space="preserve">Мероприятие 1.2 «Актуализация схемы теплоснабжения»
</t>
  </si>
  <si>
    <t>07 6 01 26700</t>
  </si>
  <si>
    <t xml:space="preserve">Основное мероприятие 2 «Развитие инфраструктуры объектов муниципальной собственности»
</t>
  </si>
  <si>
    <t xml:space="preserve">Мероприятие 2.1 «Строительство 
и реконструкция котельных» 
</t>
  </si>
  <si>
    <t xml:space="preserve">Мероприятие 2.2 «Реконструкция сетей теплоснабжения» </t>
  </si>
  <si>
    <t>__________________</t>
  </si>
  <si>
    <t>[1] Федеральный бюджет;</t>
  </si>
  <si>
    <t>[2] краевой бюджет;</t>
  </si>
  <si>
    <t>[3] местный бюджет;</t>
  </si>
  <si>
    <t>07 2 01 2С460</t>
  </si>
  <si>
    <t xml:space="preserve">07 4 02 44680
</t>
  </si>
  <si>
    <t>3.1.6.</t>
  </si>
  <si>
    <t>07 2 01 00160</t>
  </si>
  <si>
    <t>3.1.7.</t>
  </si>
  <si>
    <t>07 2 01 97003</t>
  </si>
  <si>
    <t xml:space="preserve">Мероприятие 1.6  «Средства на исполнение судебных актов, 
за исключением кредиторской задолженности 
по договорам на поставку товаров, выполнение работ, оказание услуг 
для муниципальных нужд»
</t>
  </si>
  <si>
    <t xml:space="preserve">Мероприятие 2.11 «Обеспечение мероприятий по модернизации систем коммунальной инфраструктуры»
</t>
  </si>
  <si>
    <t xml:space="preserve">Мероприятие 2.12 «Обеспечение мероприятий по модернизации систем коммунальной инфраструктуры»
</t>
  </si>
  <si>
    <t xml:space="preserve">07 4 02 09505 
</t>
  </si>
  <si>
    <t>ФБ</t>
  </si>
  <si>
    <t>Приложение 2</t>
  </si>
  <si>
    <t xml:space="preserve">ответственный исполнитель – УГХ, соисполнитель – МКУ «УКС» </t>
  </si>
  <si>
    <t>Мероприятие 1.3 «Мониторинг технического состояния строительных конструкций многоквартирных домов и проведение противоаварийных мероприятий»</t>
  </si>
  <si>
    <t>Мероприятие 1.1 «Обеспечение организации транспортного обслуживания населения»</t>
  </si>
  <si>
    <t>Мероприятие 1.2 «Возмещение хозяйственным субъектам недополученных доходов от перевозки отдельных категорий граждан с использованием социальных проездных документов»</t>
  </si>
  <si>
    <t>Мероприятие 1.3 «Возмещение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</si>
  <si>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Мероприятие 1.4 «Возмещение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</si>
  <si>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Мероприятие 2.1 «Содержание казенных учреждений»</t>
  </si>
  <si>
    <t xml:space="preserve">Мероприятие 1.1 «Строительство уличных газопроводов» </t>
  </si>
  <si>
    <t>Мероприятие 1.3 «Проведение проектных работ и строительство распределительных газопроводов на территории муниципальных образований Пермского края»</t>
  </si>
  <si>
    <t>Мероприятие 1.1 «Приведение в нормативное состояние объектов водоснабжения»</t>
  </si>
  <si>
    <t>Мероприятие 1.1 «Реализация иных мероприятий по ликвидации последствий техногенной аварии на руднике БКПРУ-1 ПАО «Уралкалий»,  г. Березники, Пермский край, за счет средств краевого бюджета»</t>
  </si>
  <si>
    <t xml:space="preserve">ответственный исполнитель – УГХ, соисполнитель – МКУ «УКС»  </t>
  </si>
  <si>
    <t>ответственный исполнитель – УГХ, соисполнитель – МКУ «УКС»,  МКУ «УЭАЗ»</t>
  </si>
  <si>
    <t>2.1.2.</t>
  </si>
  <si>
    <t>2.2.</t>
  </si>
  <si>
    <t>2.2.1.</t>
  </si>
  <si>
    <t>5.2.1.</t>
  </si>
  <si>
    <t>5.2.5.</t>
  </si>
  <si>
    <t>5.2.6.</t>
  </si>
  <si>
    <t>5.2.7.1.</t>
  </si>
  <si>
    <t>5.2.10.</t>
  </si>
  <si>
    <t>5.2.11.</t>
  </si>
  <si>
    <t>5.2.12.</t>
  </si>
  <si>
    <t>6.1.2.1.</t>
  </si>
  <si>
    <t>6.1.3.</t>
  </si>
  <si>
    <t>6.1.4.</t>
  </si>
  <si>
    <t>6.1.5.</t>
  </si>
  <si>
    <t>6.1.5.1.</t>
  </si>
  <si>
    <t>7.2.</t>
  </si>
  <si>
    <t>Мероприятие 1.3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</si>
  <si>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Мероприятие 1.2 «Приобретение коммунальной техники»</t>
  </si>
  <si>
    <t>Мероприятие 1.2 Распределительные газопроводы  в п. Чкалово городского округа «Город Березники»</t>
  </si>
  <si>
    <t xml:space="preserve">к муниципальной программе </t>
  </si>
  <si>
    <t>«Жилище и транспорт»</t>
  </si>
  <si>
    <t>[4] средства собственников.</t>
  </si>
  <si>
    <t>№ 
п/п</t>
  </si>
  <si>
    <t>Объем финансирования 
по источникам</t>
  </si>
  <si>
    <t>Всего, в том числе 
Ответственный исполнитель – Управление городского хозяйства администрации города Березники (далее – УГХ), 
соисполнитель – муниципальное казенное учреждение «Управление капитального строительства» 
(далее – МКУ «УКС»), 
Управление имущественных 
и земельных отношений администрации города Березники (далее – УИЗО)</t>
  </si>
  <si>
    <t xml:space="preserve">ответственный исполнитель – УГХ, соисполнитель – 
МКУ «УКС» </t>
  </si>
  <si>
    <t xml:space="preserve">ответственный исполнитель – УГХ, соисполнитель – 
МКУ «УКС»  </t>
  </si>
  <si>
    <t>ответственный исполнитель – УГХ, соисполнитель – 
МКУ «УКС», соисполнитель – УИЗО</t>
  </si>
  <si>
    <t>ответственный исполнитель – УГХ, соисполнитель – 
МКУ «УКС», 
соисполнитель – УИЗО</t>
  </si>
  <si>
    <t>ответственный исполнитель – УГХ , соисполнитель – 
МКУ «УКС», 
соисполнитель – УИЗО</t>
  </si>
  <si>
    <t>ответственный исполнитель – УГХ, соисполнитель – 
МКУ «УКС»</t>
  </si>
  <si>
    <t>3.2.1.</t>
  </si>
  <si>
    <t xml:space="preserve">Мероприятие 1.1 «Приведение 
в нормативноеи безопасное состояние зеленого хозяйства придомовых территорий многоквартирных домов» </t>
  </si>
  <si>
    <t>Мероприятие 1.2 «Дополнительная помощь при возникновении неотложной необходимости 
в проведении капитального ремонта общего имущества 
в многоквартирных домах»</t>
  </si>
  <si>
    <t>Мероприятие 1.4 «Обследование 
и восстановление аварийных участков конструкций многоквартирных домов»</t>
  </si>
  <si>
    <t xml:space="preserve">Мероприятие 2.1 «Средства на исполнение судебных актов, 
за исключением кредиторской задолженности по договорам на поставку товаров, выполнение работ, оказание услуг для муниципальных нужд»
</t>
  </si>
  <si>
    <t xml:space="preserve">Мероприятие 1.7 «Приобретение подвижного состава пассажирского транспорта общего пользования, источником финансового обеспечения которых являются бюджетные кредиты за счет временно свободных средств единого счета федерального бюджета, предоставляемые Федеральным казначейством бюджетам субъектов Российской Федерации (специальные казначейские кредиты)»
</t>
  </si>
  <si>
    <t xml:space="preserve">Мероприятие 1.3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из них
</t>
  </si>
  <si>
    <t xml:space="preserve">Ремонт скважины № 50284 с обустройством зоны санитарной охраны в д. Белая Пашня 
</t>
  </si>
  <si>
    <t xml:space="preserve">Мероприятие 1.6 
«Плата концедента 
по концессионным соглашениям в отношении объектов систем водоснабжения и водоотведения 
на территории муниципального образования Пермского края, предназначенная для обеспечения части расходов на создание, 
и (или) реконструкцию, 
и (или) использование (эксплуатацию) объекта концессионного соглашения»
</t>
  </si>
  <si>
    <t xml:space="preserve">Мероприятие 2.4 «Строительство 
внутриквартальных сетей  водоснабжения и водоотведения»
</t>
  </si>
  <si>
    <t xml:space="preserve">Строительство участков водопровода в районе Дурино муниципального образования «Город Березники»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</si>
</sst>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3"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u/>
      <sz val="11"/>
      <color theme="10"/>
      <name val="Calibri"/>
      <family val="2"/>
      <charset val="204"/>
    </font>
    <font>
      <sz val="10"/>
      <color rgb="FF000000"/>
      <name val="Times New Roman"/>
      <family val="1"/>
      <charset val="204"/>
    </font>
    <font>
      <sz val="11"/>
      <color theme="1"/>
      <name val="Calibri"/>
      <family val="2"/>
      <charset val="204"/>
      <scheme val="minor"/>
    </font>
    <font>
      <sz val="10"/>
      <name val="Times New Roman"/>
      <family val="1"/>
      <charset val="204"/>
    </font>
    <font>
      <sz val="12"/>
      <color theme="1"/>
      <name val="Times New Roman"/>
      <family val="1"/>
      <charset val="204"/>
    </font>
    <font>
      <sz val="12"/>
      <name val="Times New Roman"/>
      <family val="1"/>
      <charset val="204"/>
    </font>
    <font>
      <sz val="11"/>
      <color theme="1"/>
      <name val="Times New Roman"/>
      <family val="1"/>
      <charset val="204"/>
    </font>
    <font>
      <sz val="14"/>
      <color rgb="FF000000"/>
      <name val="Times New Roman"/>
      <family val="1"/>
      <charset val="204"/>
    </font>
    <font>
      <sz val="14"/>
      <color theme="1"/>
      <name val="Calibri"/>
      <family val="2"/>
      <charset val="204"/>
      <scheme val="minor"/>
    </font>
    <font>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5" fillId="0" borderId="0" applyFont="0" applyFill="0" applyBorder="0" applyAlignment="0" applyProtection="0"/>
  </cellStyleXfs>
  <cellXfs count="94">
    <xf numFmtId="0" fontId="0" fillId="0" borderId="0" xfId="0"/>
    <xf numFmtId="0" fontId="1" fillId="0" borderId="0" xfId="0" applyFont="1" applyAlignment="1">
      <alignment horizontal="left" vertical="top"/>
    </xf>
    <xf numFmtId="0" fontId="1" fillId="0" borderId="0" xfId="0" applyFont="1" applyAlignment="1">
      <alignment horizontal="center" vertical="top"/>
    </xf>
    <xf numFmtId="164" fontId="1" fillId="2" borderId="1" xfId="0" applyNumberFormat="1" applyFont="1" applyFill="1" applyBorder="1" applyAlignment="1">
      <alignment horizontal="left" vertical="top" wrapText="1"/>
    </xf>
    <xf numFmtId="0" fontId="1" fillId="2" borderId="0" xfId="0" applyFont="1" applyFill="1" applyAlignment="1">
      <alignment horizontal="left" vertical="top"/>
    </xf>
    <xf numFmtId="164" fontId="1" fillId="2" borderId="0" xfId="0" applyNumberFormat="1" applyFont="1" applyFill="1" applyAlignment="1">
      <alignment horizontal="left" vertical="top"/>
    </xf>
    <xf numFmtId="164" fontId="1" fillId="2" borderId="1" xfId="0" applyNumberFormat="1" applyFont="1" applyFill="1" applyBorder="1" applyAlignment="1" applyProtection="1">
      <alignment horizontal="center" vertical="top"/>
      <protection locked="0"/>
    </xf>
    <xf numFmtId="0" fontId="1" fillId="2" borderId="2" xfId="0" applyFont="1" applyFill="1" applyBorder="1" applyAlignment="1">
      <alignment horizontal="center"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2" fillId="2" borderId="4" xfId="0" applyFont="1" applyFill="1" applyBorder="1" applyAlignment="1">
      <alignment horizontal="center" vertical="top" wrapText="1"/>
    </xf>
    <xf numFmtId="164" fontId="1" fillId="2" borderId="1" xfId="0" applyNumberFormat="1" applyFont="1" applyFill="1" applyBorder="1" applyAlignment="1">
      <alignment horizontal="center" vertical="top"/>
    </xf>
    <xf numFmtId="0" fontId="1" fillId="2" borderId="0" xfId="0" applyFont="1" applyFill="1" applyAlignment="1">
      <alignment horizontal="center" vertical="top"/>
    </xf>
    <xf numFmtId="0" fontId="1" fillId="2" borderId="0" xfId="0" applyFont="1" applyFill="1" applyAlignment="1">
      <alignment vertical="center"/>
    </xf>
    <xf numFmtId="0" fontId="2" fillId="2" borderId="0" xfId="0" applyFont="1" applyFill="1" applyAlignment="1">
      <alignment vertical="center"/>
    </xf>
    <xf numFmtId="0" fontId="1" fillId="2" borderId="10" xfId="0" applyFont="1" applyFill="1" applyBorder="1" applyAlignment="1">
      <alignment horizontal="center" vertical="top"/>
    </xf>
    <xf numFmtId="0" fontId="1" fillId="2" borderId="0" xfId="0" applyFont="1" applyFill="1" applyAlignment="1">
      <alignment horizontal="left" vertical="center"/>
    </xf>
    <xf numFmtId="0" fontId="1" fillId="2" borderId="0" xfId="0" applyFont="1" applyFill="1" applyAlignment="1">
      <alignment vertical="top"/>
    </xf>
    <xf numFmtId="49" fontId="1" fillId="2" borderId="0" xfId="0" applyNumberFormat="1" applyFont="1" applyFill="1" applyAlignment="1">
      <alignment horizontal="left" vertical="top"/>
    </xf>
    <xf numFmtId="0" fontId="1" fillId="3" borderId="0" xfId="0" applyFont="1" applyFill="1" applyAlignment="1">
      <alignment horizontal="left" vertical="top"/>
    </xf>
    <xf numFmtId="4"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4" xfId="0" applyNumberFormat="1" applyFont="1" applyFill="1" applyBorder="1" applyAlignment="1">
      <alignment horizontal="left" vertical="top" wrapText="1"/>
    </xf>
    <xf numFmtId="164" fontId="1" fillId="2" borderId="10" xfId="0" applyNumberFormat="1"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49" fontId="1" fillId="2" borderId="3" xfId="0" applyNumberFormat="1" applyFont="1" applyFill="1" applyBorder="1" applyAlignment="1">
      <alignment horizontal="left" vertical="top" wrapText="1"/>
    </xf>
    <xf numFmtId="164" fontId="1" fillId="2" borderId="1" xfId="0" applyNumberFormat="1" applyFont="1" applyFill="1" applyBorder="1" applyAlignment="1">
      <alignment horizontal="center" vertical="top" wrapText="1"/>
    </xf>
    <xf numFmtId="0" fontId="2" fillId="2" borderId="0" xfId="0" applyFont="1" applyFill="1" applyAlignment="1">
      <alignment horizontal="center" vertical="center"/>
    </xf>
    <xf numFmtId="0" fontId="1" fillId="2" borderId="1" xfId="0" applyFont="1" applyFill="1" applyBorder="1" applyAlignment="1">
      <alignment horizontal="center" vertical="top" wrapText="1"/>
    </xf>
    <xf numFmtId="49" fontId="1" fillId="2" borderId="2" xfId="0" applyNumberFormat="1" applyFont="1" applyFill="1" applyBorder="1" applyAlignment="1">
      <alignment vertical="top" wrapText="1"/>
    </xf>
    <xf numFmtId="0" fontId="1" fillId="2" borderId="4" xfId="0" applyFont="1" applyFill="1" applyBorder="1" applyAlignment="1">
      <alignment vertical="top" wrapText="1"/>
    </xf>
    <xf numFmtId="49" fontId="1" fillId="2" borderId="4" xfId="0" applyNumberFormat="1" applyFont="1" applyFill="1" applyBorder="1" applyAlignment="1">
      <alignment vertical="top" wrapText="1"/>
    </xf>
    <xf numFmtId="0" fontId="1" fillId="2" borderId="5"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49" fontId="1" fillId="2" borderId="2" xfId="0" applyNumberFormat="1" applyFont="1" applyFill="1" applyBorder="1" applyAlignment="1">
      <alignment horizontal="left" vertical="top" wrapText="1"/>
    </xf>
    <xf numFmtId="49" fontId="1" fillId="2" borderId="4"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wrapText="1"/>
    </xf>
    <xf numFmtId="49" fontId="6" fillId="2" borderId="0" xfId="0" applyNumberFormat="1" applyFont="1" applyFill="1" applyAlignment="1">
      <alignment horizontal="left" vertical="top"/>
    </xf>
    <xf numFmtId="0" fontId="6" fillId="2" borderId="0" xfId="0" applyFont="1" applyFill="1" applyAlignment="1">
      <alignment vertical="center"/>
    </xf>
    <xf numFmtId="0" fontId="6" fillId="2" borderId="0" xfId="0" applyFont="1" applyFill="1" applyAlignment="1">
      <alignment horizontal="left" vertical="top"/>
    </xf>
    <xf numFmtId="164" fontId="6" fillId="2" borderId="0" xfId="0" applyNumberFormat="1" applyFont="1" applyFill="1" applyAlignment="1">
      <alignment horizontal="left" vertical="top"/>
    </xf>
    <xf numFmtId="49" fontId="1" fillId="2" borderId="3" xfId="0" applyNumberFormat="1" applyFont="1" applyFill="1" applyBorder="1" applyAlignment="1">
      <alignment vertical="top" wrapText="1"/>
    </xf>
    <xf numFmtId="49" fontId="1" fillId="2" borderId="0" xfId="0" applyNumberFormat="1" applyFont="1" applyFill="1" applyAlignment="1">
      <alignment vertical="top"/>
    </xf>
    <xf numFmtId="49" fontId="6" fillId="2" borderId="0" xfId="0" applyNumberFormat="1" applyFont="1" applyFill="1" applyAlignment="1">
      <alignment vertical="top"/>
    </xf>
    <xf numFmtId="0" fontId="1" fillId="2" borderId="0" xfId="0" applyFont="1" applyFill="1" applyAlignment="1">
      <alignment horizontal="right" vertical="top"/>
    </xf>
    <xf numFmtId="0" fontId="2" fillId="2" borderId="1" xfId="0" applyFont="1" applyFill="1" applyBorder="1" applyAlignment="1">
      <alignment horizontal="center" vertical="top" wrapText="1"/>
    </xf>
    <xf numFmtId="0" fontId="2" fillId="2" borderId="11" xfId="0" applyFont="1" applyFill="1" applyBorder="1" applyAlignment="1">
      <alignment horizontal="center" vertical="top" wrapText="1"/>
    </xf>
    <xf numFmtId="0" fontId="1" fillId="2" borderId="1" xfId="0" applyFont="1" applyFill="1" applyBorder="1" applyAlignment="1">
      <alignment horizontal="left" vertical="top" wrapText="1"/>
    </xf>
    <xf numFmtId="0" fontId="7" fillId="2" borderId="0" xfId="0" applyFont="1" applyFill="1" applyAlignment="1">
      <alignment horizontal="left" vertical="center"/>
    </xf>
    <xf numFmtId="0" fontId="7" fillId="2" borderId="0" xfId="0" applyFont="1" applyFill="1" applyAlignment="1">
      <alignment vertical="top"/>
    </xf>
    <xf numFmtId="0" fontId="8" fillId="2" borderId="0" xfId="0" applyFont="1" applyFill="1" applyAlignment="1">
      <alignment vertical="top"/>
    </xf>
    <xf numFmtId="0" fontId="8" fillId="2" borderId="0" xfId="0" applyFont="1" applyFill="1" applyAlignment="1">
      <alignment horizontal="left" vertical="top"/>
    </xf>
    <xf numFmtId="0" fontId="8" fillId="2" borderId="0" xfId="1" applyFont="1" applyFill="1" applyAlignment="1" applyProtection="1">
      <alignment horizontal="left" vertical="center"/>
    </xf>
    <xf numFmtId="0" fontId="12" fillId="2" borderId="0" xfId="0" applyFont="1" applyFill="1" applyAlignment="1">
      <alignment horizontal="left" vertical="top"/>
    </xf>
    <xf numFmtId="0" fontId="10" fillId="2" borderId="0" xfId="0" applyFont="1" applyFill="1" applyAlignment="1">
      <alignment horizontal="right"/>
    </xf>
    <xf numFmtId="0" fontId="10" fillId="2" borderId="0" xfId="0" applyFont="1" applyFill="1" applyAlignment="1">
      <alignment horizontal="left" vertical="top"/>
    </xf>
    <xf numFmtId="0" fontId="11" fillId="0" borderId="0" xfId="0" applyFont="1" applyAlignment="1">
      <alignment horizontal="left" vertical="top"/>
    </xf>
    <xf numFmtId="0" fontId="8" fillId="2" borderId="0" xfId="1" applyFont="1" applyFill="1" applyAlignment="1" applyProtection="1">
      <alignment horizontal="left" vertical="center"/>
    </xf>
    <xf numFmtId="0" fontId="9" fillId="0" borderId="0" xfId="0" applyFont="1" applyAlignment="1">
      <alignment horizontal="left"/>
    </xf>
    <xf numFmtId="49" fontId="1" fillId="2" borderId="2" xfId="0" applyNumberFormat="1" applyFont="1" applyFill="1" applyBorder="1" applyAlignment="1">
      <alignment horizontal="left" vertical="top" wrapText="1"/>
    </xf>
    <xf numFmtId="49" fontId="1" fillId="2" borderId="4"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49" fontId="1" fillId="2" borderId="1" xfId="0" applyNumberFormat="1" applyFont="1" applyFill="1" applyBorder="1" applyAlignment="1">
      <alignment vertical="top" wrapText="1"/>
    </xf>
    <xf numFmtId="164" fontId="1" fillId="2" borderId="5" xfId="0" applyNumberFormat="1" applyFont="1" applyFill="1" applyBorder="1" applyAlignment="1">
      <alignment horizontal="center" vertical="top" wrapText="1"/>
    </xf>
    <xf numFmtId="164" fontId="1" fillId="2" borderId="10" xfId="0" applyNumberFormat="1"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49" fontId="1" fillId="2" borderId="2" xfId="0" applyNumberFormat="1" applyFont="1" applyFill="1" applyBorder="1" applyAlignment="1">
      <alignment vertical="top" wrapText="1"/>
    </xf>
    <xf numFmtId="49" fontId="1" fillId="2" borderId="4" xfId="0" applyNumberFormat="1" applyFont="1" applyFill="1" applyBorder="1" applyAlignment="1">
      <alignment vertical="top" wrapText="1"/>
    </xf>
    <xf numFmtId="49" fontId="1" fillId="2" borderId="2"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49" fontId="1" fillId="2" borderId="1"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vertical="top" wrapText="1"/>
    </xf>
    <xf numFmtId="49" fontId="1" fillId="2" borderId="3" xfId="0" applyNumberFormat="1" applyFont="1" applyFill="1" applyBorder="1" applyAlignment="1">
      <alignment horizontal="center" vertical="top" wrapText="1"/>
    </xf>
    <xf numFmtId="164" fontId="1" fillId="2" borderId="5" xfId="0" applyNumberFormat="1" applyFont="1" applyFill="1" applyBorder="1" applyAlignment="1">
      <alignment horizontal="center" vertical="top"/>
    </xf>
    <xf numFmtId="164" fontId="1" fillId="2" borderId="10" xfId="0" applyNumberFormat="1" applyFont="1" applyFill="1" applyBorder="1" applyAlignment="1">
      <alignment horizontal="center" vertical="top"/>
    </xf>
    <xf numFmtId="164" fontId="1" fillId="2" borderId="1" xfId="0" applyNumberFormat="1" applyFont="1" applyFill="1" applyBorder="1" applyAlignment="1">
      <alignment horizontal="center" vertical="top" wrapText="1"/>
    </xf>
    <xf numFmtId="49" fontId="1" fillId="2" borderId="1" xfId="2" applyNumberFormat="1" applyFont="1" applyFill="1" applyBorder="1" applyAlignment="1">
      <alignment vertical="top"/>
    </xf>
    <xf numFmtId="0" fontId="1" fillId="2" borderId="1" xfId="0" applyFont="1" applyFill="1" applyBorder="1" applyAlignment="1">
      <alignment vertical="top" wrapText="1"/>
    </xf>
    <xf numFmtId="0" fontId="2" fillId="2" borderId="0" xfId="0" applyFont="1" applyFill="1" applyAlignment="1">
      <alignment horizontal="center" vertical="center"/>
    </xf>
    <xf numFmtId="0" fontId="2" fillId="2" borderId="1"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1" xfId="0" applyFont="1" applyFill="1" applyBorder="1" applyAlignment="1">
      <alignment horizontal="center" vertical="top" wrapText="1"/>
    </xf>
    <xf numFmtId="0" fontId="4" fillId="2" borderId="1" xfId="0" applyFont="1" applyFill="1" applyBorder="1" applyAlignment="1">
      <alignment vertical="top" wrapText="1"/>
    </xf>
    <xf numFmtId="0" fontId="2" fillId="2" borderId="10" xfId="0" applyFont="1" applyFill="1" applyBorder="1" applyAlignment="1">
      <alignment horizontal="center" vertical="top"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2" Type="http://schemas.openxmlformats.org/officeDocument/2006/relationships/hyperlink" Target="../../../../../../../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1" Type="http://schemas.openxmlformats.org/officeDocument/2006/relationships/hyperlink" Target="../../../../../../../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5" Type="http://schemas.openxmlformats.org/officeDocument/2006/relationships/printerSettings" Target="../printerSettings/printerSettings1.bin"/><Relationship Id="rId4" Type="http://schemas.openxmlformats.org/officeDocument/2006/relationships/hyperlink" Target="..\..\..\..\..\..\..\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1"/>
  <sheetViews>
    <sheetView tabSelected="1" view="pageBreakPreview" topLeftCell="A166" zoomScale="60" zoomScaleNormal="90" workbookViewId="0">
      <selection activeCell="N1" sqref="N1:P4"/>
    </sheetView>
  </sheetViews>
  <sheetFormatPr defaultColWidth="9.140625" defaultRowHeight="12.75" outlineLevelRow="1" outlineLevelCol="1" x14ac:dyDescent="0.25"/>
  <cols>
    <col min="1" max="1" width="8.28515625" style="4" customWidth="1"/>
    <col min="2" max="2" width="31.5703125" style="4" customWidth="1"/>
    <col min="3" max="3" width="6" style="17" customWidth="1"/>
    <col min="4" max="4" width="13.42578125" style="4" customWidth="1"/>
    <col min="5" max="5" width="27.85546875" style="13" customWidth="1"/>
    <col min="6" max="6" width="11.5703125" style="13" customWidth="1"/>
    <col min="7" max="7" width="15.140625" style="4" customWidth="1"/>
    <col min="8" max="8" width="11.28515625" style="4" customWidth="1" outlineLevel="1"/>
    <col min="9" max="9" width="10.85546875" style="4" customWidth="1" outlineLevel="1"/>
    <col min="10" max="10" width="10.5703125" style="4" customWidth="1" outlineLevel="1"/>
    <col min="11" max="11" width="11.42578125" style="4" customWidth="1" outlineLevel="1"/>
    <col min="12" max="12" width="11.5703125" style="4" customWidth="1" outlineLevel="1"/>
    <col min="13" max="13" width="13.28515625" style="4" customWidth="1" outlineLevel="1"/>
    <col min="14" max="14" width="12.85546875" style="4" customWidth="1" outlineLevel="1"/>
    <col min="15" max="15" width="13.140625" style="4" customWidth="1" outlineLevel="1"/>
    <col min="16" max="16" width="14.28515625" style="4" customWidth="1" outlineLevel="1"/>
    <col min="17" max="17" width="9.140625" style="4" hidden="1" customWidth="1"/>
    <col min="18" max="19" width="9.140625" style="1" hidden="1" customWidth="1"/>
    <col min="20" max="16384" width="9.140625" style="1"/>
  </cols>
  <sheetData>
    <row r="1" spans="1:17" ht="18.75" x14ac:dyDescent="0.25">
      <c r="N1" s="58" t="s">
        <v>228</v>
      </c>
      <c r="O1" s="59"/>
      <c r="P1" s="59"/>
    </row>
    <row r="2" spans="1:17" ht="18.75" x14ac:dyDescent="0.25">
      <c r="N2" s="58" t="s">
        <v>261</v>
      </c>
      <c r="O2" s="59"/>
      <c r="P2" s="59"/>
    </row>
    <row r="3" spans="1:17" ht="18.75" x14ac:dyDescent="0.25">
      <c r="N3" s="58" t="s">
        <v>262</v>
      </c>
      <c r="O3" s="59"/>
      <c r="P3" s="59"/>
    </row>
    <row r="4" spans="1:17" ht="18.75" x14ac:dyDescent="0.3">
      <c r="N4" s="56"/>
      <c r="O4" s="56"/>
      <c r="P4" s="57"/>
    </row>
    <row r="5" spans="1:17" x14ac:dyDescent="0.25">
      <c r="O5" s="47"/>
      <c r="P5" s="47"/>
    </row>
    <row r="8" spans="1:17" x14ac:dyDescent="0.25">
      <c r="E8" s="14"/>
      <c r="F8" s="14" t="s">
        <v>51</v>
      </c>
    </row>
    <row r="9" spans="1:17" ht="15" customHeight="1" x14ac:dyDescent="0.25">
      <c r="A9" s="84" t="s">
        <v>52</v>
      </c>
      <c r="B9" s="84"/>
      <c r="C9" s="84"/>
      <c r="D9" s="84"/>
      <c r="E9" s="84"/>
      <c r="F9" s="84"/>
      <c r="G9" s="84"/>
      <c r="H9" s="84"/>
      <c r="I9" s="84"/>
      <c r="J9" s="84"/>
      <c r="K9" s="84"/>
      <c r="L9" s="84"/>
      <c r="M9" s="84"/>
      <c r="N9" s="30"/>
      <c r="O9" s="30"/>
    </row>
    <row r="11" spans="1:17" x14ac:dyDescent="0.25">
      <c r="P11" s="4" t="s">
        <v>53</v>
      </c>
    </row>
    <row r="12" spans="1:17" s="2" customFormat="1" ht="31.5" customHeight="1" x14ac:dyDescent="0.25">
      <c r="A12" s="85" t="s">
        <v>264</v>
      </c>
      <c r="B12" s="85" t="s">
        <v>98</v>
      </c>
      <c r="C12" s="85" t="s">
        <v>50</v>
      </c>
      <c r="D12" s="85" t="s">
        <v>0</v>
      </c>
      <c r="E12" s="85" t="s">
        <v>49</v>
      </c>
      <c r="F12" s="86" t="s">
        <v>265</v>
      </c>
      <c r="G12" s="87"/>
      <c r="H12" s="90" t="s">
        <v>1</v>
      </c>
      <c r="I12" s="91"/>
      <c r="J12" s="91"/>
      <c r="K12" s="91"/>
      <c r="L12" s="91"/>
      <c r="M12" s="91"/>
      <c r="N12" s="49"/>
      <c r="O12" s="49"/>
      <c r="P12" s="15"/>
      <c r="Q12" s="12"/>
    </row>
    <row r="13" spans="1:17" s="2" customFormat="1" ht="25.5" customHeight="1" x14ac:dyDescent="0.25">
      <c r="A13" s="85"/>
      <c r="B13" s="85"/>
      <c r="C13" s="85"/>
      <c r="D13" s="85"/>
      <c r="E13" s="85"/>
      <c r="F13" s="88"/>
      <c r="G13" s="89"/>
      <c r="H13" s="10">
        <v>2019</v>
      </c>
      <c r="I13" s="10">
        <v>2020</v>
      </c>
      <c r="J13" s="10">
        <v>2021</v>
      </c>
      <c r="K13" s="10">
        <v>2022</v>
      </c>
      <c r="L13" s="10">
        <v>2023</v>
      </c>
      <c r="M13" s="10">
        <v>2024</v>
      </c>
      <c r="N13" s="10">
        <v>2025</v>
      </c>
      <c r="O13" s="10">
        <v>2026</v>
      </c>
      <c r="P13" s="10">
        <v>2027</v>
      </c>
      <c r="Q13" s="12"/>
    </row>
    <row r="14" spans="1:17" s="2" customFormat="1" ht="15" customHeight="1" x14ac:dyDescent="0.25">
      <c r="A14" s="48">
        <v>1</v>
      </c>
      <c r="B14" s="48">
        <v>2</v>
      </c>
      <c r="C14" s="48">
        <v>3</v>
      </c>
      <c r="D14" s="48">
        <v>4</v>
      </c>
      <c r="E14" s="48">
        <v>5</v>
      </c>
      <c r="F14" s="90">
        <v>6</v>
      </c>
      <c r="G14" s="93"/>
      <c r="H14" s="48">
        <v>7</v>
      </c>
      <c r="I14" s="48">
        <v>8</v>
      </c>
      <c r="J14" s="48">
        <v>9</v>
      </c>
      <c r="K14" s="48">
        <v>10</v>
      </c>
      <c r="L14" s="48">
        <v>11</v>
      </c>
      <c r="M14" s="48">
        <v>12</v>
      </c>
      <c r="N14" s="48">
        <v>13</v>
      </c>
      <c r="O14" s="48">
        <v>14</v>
      </c>
      <c r="P14" s="48">
        <v>15</v>
      </c>
      <c r="Q14" s="12"/>
    </row>
    <row r="15" spans="1:17" ht="33" customHeight="1" x14ac:dyDescent="0.25">
      <c r="A15" s="74" t="s">
        <v>2</v>
      </c>
      <c r="B15" s="64" t="s">
        <v>3</v>
      </c>
      <c r="C15" s="83"/>
      <c r="D15" s="74" t="s">
        <v>65</v>
      </c>
      <c r="E15" s="68" t="s">
        <v>266</v>
      </c>
      <c r="F15" s="81">
        <f>SUM(H15:P15)</f>
        <v>3219495.8500000006</v>
      </c>
      <c r="G15" s="81"/>
      <c r="H15" s="29">
        <f>H16+H17+H18+H19</f>
        <v>442754.75</v>
      </c>
      <c r="I15" s="29">
        <f t="shared" ref="I15:P15" si="0">I16+I17+I18+I19</f>
        <v>564927.30000000005</v>
      </c>
      <c r="J15" s="29">
        <f t="shared" si="0"/>
        <v>319299</v>
      </c>
      <c r="K15" s="29">
        <f t="shared" si="0"/>
        <v>300541.09999999998</v>
      </c>
      <c r="L15" s="29">
        <f>L16+L17+L18+L19</f>
        <v>641861.30000000005</v>
      </c>
      <c r="M15" s="29">
        <f>M16+M17+M18+M19</f>
        <v>320100</v>
      </c>
      <c r="N15" s="29">
        <f>N16+N17+N18+N19</f>
        <v>241564.19999999998</v>
      </c>
      <c r="O15" s="29">
        <f t="shared" si="0"/>
        <v>194224.09999999998</v>
      </c>
      <c r="P15" s="29">
        <f t="shared" si="0"/>
        <v>194224.09999999998</v>
      </c>
    </row>
    <row r="16" spans="1:17" ht="33" customHeight="1" x14ac:dyDescent="0.25">
      <c r="A16" s="74"/>
      <c r="B16" s="64"/>
      <c r="C16" s="83"/>
      <c r="D16" s="74"/>
      <c r="E16" s="76"/>
      <c r="F16" s="3" t="s">
        <v>107</v>
      </c>
      <c r="G16" s="11">
        <f>SUM(H16:P16)</f>
        <v>0</v>
      </c>
      <c r="H16" s="29">
        <v>0</v>
      </c>
      <c r="I16" s="29">
        <v>0</v>
      </c>
      <c r="J16" s="29">
        <v>0</v>
      </c>
      <c r="K16" s="29">
        <v>0</v>
      </c>
      <c r="L16" s="29">
        <v>0</v>
      </c>
      <c r="M16" s="29">
        <v>0</v>
      </c>
      <c r="N16" s="29">
        <v>0</v>
      </c>
      <c r="O16" s="29">
        <v>0</v>
      </c>
      <c r="P16" s="29">
        <v>0</v>
      </c>
    </row>
    <row r="17" spans="1:16" s="4" customFormat="1" ht="33" customHeight="1" x14ac:dyDescent="0.25">
      <c r="A17" s="74"/>
      <c r="B17" s="64"/>
      <c r="C17" s="83"/>
      <c r="D17" s="74"/>
      <c r="E17" s="76"/>
      <c r="F17" s="3" t="s">
        <v>108</v>
      </c>
      <c r="G17" s="11">
        <f>SUM(H17:P17)</f>
        <v>1230231.2500000002</v>
      </c>
      <c r="H17" s="21">
        <f>H21+H55+H79+H93+H178</f>
        <v>219505.25</v>
      </c>
      <c r="I17" s="21">
        <f t="shared" ref="I17:P17" si="1">I21+I55+I79+I93+I178</f>
        <v>305263.5</v>
      </c>
      <c r="J17" s="21">
        <f t="shared" si="1"/>
        <v>107849.29999999999</v>
      </c>
      <c r="K17" s="21">
        <f t="shared" si="1"/>
        <v>107447.70000000001</v>
      </c>
      <c r="L17" s="21">
        <f t="shared" si="1"/>
        <v>434215.30000000005</v>
      </c>
      <c r="M17" s="21">
        <f t="shared" si="1"/>
        <v>27975.1</v>
      </c>
      <c r="N17" s="21">
        <f t="shared" si="1"/>
        <v>27975.1</v>
      </c>
      <c r="O17" s="20">
        <f t="shared" si="1"/>
        <v>0</v>
      </c>
      <c r="P17" s="20">
        <f t="shared" si="1"/>
        <v>0</v>
      </c>
    </row>
    <row r="18" spans="1:16" s="4" customFormat="1" ht="33" customHeight="1" x14ac:dyDescent="0.25">
      <c r="A18" s="74"/>
      <c r="B18" s="64"/>
      <c r="C18" s="83"/>
      <c r="D18" s="74"/>
      <c r="E18" s="76"/>
      <c r="F18" s="3" t="s">
        <v>109</v>
      </c>
      <c r="G18" s="11">
        <f>SUM(H18:P18)</f>
        <v>1984764.6</v>
      </c>
      <c r="H18" s="29">
        <f t="shared" ref="H18:P18" si="2">H22+H56+H80+H94+H179+H209</f>
        <v>222749.5</v>
      </c>
      <c r="I18" s="29">
        <f t="shared" si="2"/>
        <v>259163.80000000005</v>
      </c>
      <c r="J18" s="29">
        <f t="shared" si="2"/>
        <v>210949.7</v>
      </c>
      <c r="K18" s="29">
        <f t="shared" si="2"/>
        <v>192593.4</v>
      </c>
      <c r="L18" s="29">
        <f t="shared" si="2"/>
        <v>207146</v>
      </c>
      <c r="M18" s="29">
        <f t="shared" si="2"/>
        <v>291624.90000000002</v>
      </c>
      <c r="N18" s="29">
        <f t="shared" si="2"/>
        <v>213089.09999999998</v>
      </c>
      <c r="O18" s="29">
        <f t="shared" si="2"/>
        <v>193724.09999999998</v>
      </c>
      <c r="P18" s="29">
        <f t="shared" si="2"/>
        <v>193724.09999999998</v>
      </c>
    </row>
    <row r="19" spans="1:16" s="4" customFormat="1" ht="58.15" customHeight="1" x14ac:dyDescent="0.25">
      <c r="A19" s="74"/>
      <c r="B19" s="64"/>
      <c r="C19" s="83"/>
      <c r="D19" s="74"/>
      <c r="E19" s="69"/>
      <c r="F19" s="3" t="s">
        <v>110</v>
      </c>
      <c r="G19" s="11">
        <f>SUM(H19:P19)</f>
        <v>4500</v>
      </c>
      <c r="H19" s="29">
        <f>H23</f>
        <v>500</v>
      </c>
      <c r="I19" s="29">
        <f t="shared" ref="I19:P19" si="3">I23</f>
        <v>500</v>
      </c>
      <c r="J19" s="29">
        <f t="shared" si="3"/>
        <v>500</v>
      </c>
      <c r="K19" s="29">
        <f t="shared" si="3"/>
        <v>500</v>
      </c>
      <c r="L19" s="29">
        <f t="shared" si="3"/>
        <v>500</v>
      </c>
      <c r="M19" s="29">
        <f t="shared" si="3"/>
        <v>500</v>
      </c>
      <c r="N19" s="29">
        <f t="shared" si="3"/>
        <v>500</v>
      </c>
      <c r="O19" s="29">
        <f t="shared" si="3"/>
        <v>500</v>
      </c>
      <c r="P19" s="29">
        <f t="shared" si="3"/>
        <v>500</v>
      </c>
    </row>
    <row r="20" spans="1:16" s="4" customFormat="1" ht="26.25" customHeight="1" x14ac:dyDescent="0.25">
      <c r="A20" s="74" t="s">
        <v>4</v>
      </c>
      <c r="B20" s="64" t="s">
        <v>5</v>
      </c>
      <c r="C20" s="92" t="s">
        <v>121</v>
      </c>
      <c r="D20" s="64" t="s">
        <v>66</v>
      </c>
      <c r="E20" s="22" t="s">
        <v>48</v>
      </c>
      <c r="F20" s="81">
        <f>SUM(H20:P20)</f>
        <v>129265.4</v>
      </c>
      <c r="G20" s="81"/>
      <c r="H20" s="29">
        <f>H21+H22+H23</f>
        <v>14671.5</v>
      </c>
      <c r="I20" s="29">
        <f t="shared" ref="I20:P20" si="4">I21+I22+I23</f>
        <v>25426.1</v>
      </c>
      <c r="J20" s="29">
        <f t="shared" si="4"/>
        <v>28783.599999999999</v>
      </c>
      <c r="K20" s="29">
        <f t="shared" si="4"/>
        <v>29625.399999999998</v>
      </c>
      <c r="L20" s="29">
        <f t="shared" si="4"/>
        <v>13364.8</v>
      </c>
      <c r="M20" s="29">
        <f t="shared" si="4"/>
        <v>4897</v>
      </c>
      <c r="N20" s="29">
        <f t="shared" si="4"/>
        <v>4897</v>
      </c>
      <c r="O20" s="29">
        <f t="shared" si="4"/>
        <v>3800</v>
      </c>
      <c r="P20" s="29">
        <f t="shared" si="4"/>
        <v>3800</v>
      </c>
    </row>
    <row r="21" spans="1:16" s="4" customFormat="1" ht="12.75" customHeight="1" outlineLevel="1" x14ac:dyDescent="0.25">
      <c r="A21" s="74"/>
      <c r="B21" s="64"/>
      <c r="C21" s="92"/>
      <c r="D21" s="64"/>
      <c r="E21" s="64" t="s">
        <v>241</v>
      </c>
      <c r="F21" s="31" t="s">
        <v>113</v>
      </c>
      <c r="G21" s="29">
        <f>H21+I21+J21+L21+M21+N21+O21+P21</f>
        <v>0</v>
      </c>
      <c r="H21" s="29">
        <f>H25</f>
        <v>0</v>
      </c>
      <c r="I21" s="29">
        <f t="shared" ref="I21:P21" si="5">I25</f>
        <v>0</v>
      </c>
      <c r="J21" s="29">
        <f t="shared" si="5"/>
        <v>0</v>
      </c>
      <c r="K21" s="29">
        <f t="shared" si="5"/>
        <v>0</v>
      </c>
      <c r="L21" s="29">
        <f t="shared" si="5"/>
        <v>0</v>
      </c>
      <c r="M21" s="29">
        <f t="shared" si="5"/>
        <v>0</v>
      </c>
      <c r="N21" s="29">
        <f t="shared" si="5"/>
        <v>0</v>
      </c>
      <c r="O21" s="29">
        <f t="shared" si="5"/>
        <v>0</v>
      </c>
      <c r="P21" s="29">
        <f t="shared" si="5"/>
        <v>0</v>
      </c>
    </row>
    <row r="22" spans="1:16" s="4" customFormat="1" ht="23.25" customHeight="1" x14ac:dyDescent="0.25">
      <c r="A22" s="74"/>
      <c r="B22" s="64"/>
      <c r="C22" s="92"/>
      <c r="D22" s="64"/>
      <c r="E22" s="64"/>
      <c r="F22" s="31" t="s">
        <v>111</v>
      </c>
      <c r="G22" s="29">
        <f>H22+I22+J22+K22+L22+M22+N22+O22+P22</f>
        <v>124765.4</v>
      </c>
      <c r="H22" s="29">
        <f t="shared" ref="H22:P22" si="6">H26+H51</f>
        <v>14171.5</v>
      </c>
      <c r="I22" s="29">
        <f t="shared" si="6"/>
        <v>24926.1</v>
      </c>
      <c r="J22" s="29">
        <f t="shared" si="6"/>
        <v>28283.599999999999</v>
      </c>
      <c r="K22" s="29">
        <f t="shared" si="6"/>
        <v>29125.399999999998</v>
      </c>
      <c r="L22" s="29">
        <f t="shared" si="6"/>
        <v>12864.8</v>
      </c>
      <c r="M22" s="29">
        <f t="shared" si="6"/>
        <v>4397</v>
      </c>
      <c r="N22" s="29">
        <f t="shared" si="6"/>
        <v>4397</v>
      </c>
      <c r="O22" s="29">
        <f t="shared" si="6"/>
        <v>3300</v>
      </c>
      <c r="P22" s="29">
        <f t="shared" si="6"/>
        <v>3300</v>
      </c>
    </row>
    <row r="23" spans="1:16" s="4" customFormat="1" ht="23.25" customHeight="1" x14ac:dyDescent="0.25">
      <c r="A23" s="74"/>
      <c r="B23" s="64"/>
      <c r="C23" s="92"/>
      <c r="D23" s="64"/>
      <c r="E23" s="64"/>
      <c r="F23" s="31" t="s">
        <v>112</v>
      </c>
      <c r="G23" s="29">
        <f>H23+I23+J23+K23+L23+M23+N23+O23+P23</f>
        <v>4500</v>
      </c>
      <c r="H23" s="29">
        <f>H27</f>
        <v>500</v>
      </c>
      <c r="I23" s="29">
        <f t="shared" ref="I23:P23" si="7">I27</f>
        <v>500</v>
      </c>
      <c r="J23" s="29">
        <f t="shared" si="7"/>
        <v>500</v>
      </c>
      <c r="K23" s="29">
        <f t="shared" si="7"/>
        <v>500</v>
      </c>
      <c r="L23" s="29">
        <f t="shared" si="7"/>
        <v>500</v>
      </c>
      <c r="M23" s="29">
        <f t="shared" si="7"/>
        <v>500</v>
      </c>
      <c r="N23" s="29">
        <f t="shared" si="7"/>
        <v>500</v>
      </c>
      <c r="O23" s="29">
        <f t="shared" si="7"/>
        <v>500</v>
      </c>
      <c r="P23" s="29">
        <f t="shared" si="7"/>
        <v>500</v>
      </c>
    </row>
    <row r="24" spans="1:16" s="19" customFormat="1" ht="24.75" customHeight="1" x14ac:dyDescent="0.25">
      <c r="A24" s="74" t="s">
        <v>6</v>
      </c>
      <c r="B24" s="64" t="s">
        <v>54</v>
      </c>
      <c r="C24" s="83"/>
      <c r="D24" s="64" t="s">
        <v>7</v>
      </c>
      <c r="E24" s="22" t="s">
        <v>48</v>
      </c>
      <c r="F24" s="81">
        <f>H24+I24+J24+K24+L24+M24+N24+O24+P24</f>
        <v>127981.2</v>
      </c>
      <c r="G24" s="81"/>
      <c r="H24" s="29">
        <f>H25+H26+H27</f>
        <v>14671.5</v>
      </c>
      <c r="I24" s="29">
        <f t="shared" ref="I24:P24" si="8">I25+I26+I27</f>
        <v>25426.1</v>
      </c>
      <c r="J24" s="29">
        <f t="shared" si="8"/>
        <v>28783.599999999999</v>
      </c>
      <c r="K24" s="29">
        <f t="shared" si="8"/>
        <v>28428.199999999997</v>
      </c>
      <c r="L24" s="29">
        <f t="shared" si="8"/>
        <v>13277.8</v>
      </c>
      <c r="M24" s="29">
        <f t="shared" si="8"/>
        <v>4897</v>
      </c>
      <c r="N24" s="29">
        <f t="shared" si="8"/>
        <v>4897</v>
      </c>
      <c r="O24" s="29">
        <f t="shared" si="8"/>
        <v>3800</v>
      </c>
      <c r="P24" s="29">
        <f t="shared" si="8"/>
        <v>3800</v>
      </c>
    </row>
    <row r="25" spans="1:16" s="19" customFormat="1" ht="21" customHeight="1" x14ac:dyDescent="0.25">
      <c r="A25" s="74"/>
      <c r="B25" s="64"/>
      <c r="C25" s="83"/>
      <c r="D25" s="64"/>
      <c r="E25" s="64" t="s">
        <v>229</v>
      </c>
      <c r="F25" s="31" t="s">
        <v>113</v>
      </c>
      <c r="G25" s="29">
        <f>H25+I25+J25+K25+L25+M25+N25+O25+P25</f>
        <v>0</v>
      </c>
      <c r="H25" s="11">
        <f>H40</f>
        <v>0</v>
      </c>
      <c r="I25" s="11">
        <f t="shared" ref="I25:P25" si="9">I40</f>
        <v>0</v>
      </c>
      <c r="J25" s="11">
        <f t="shared" si="9"/>
        <v>0</v>
      </c>
      <c r="K25" s="11">
        <f t="shared" si="9"/>
        <v>0</v>
      </c>
      <c r="L25" s="11">
        <f t="shared" si="9"/>
        <v>0</v>
      </c>
      <c r="M25" s="11">
        <f t="shared" si="9"/>
        <v>0</v>
      </c>
      <c r="N25" s="11">
        <f t="shared" si="9"/>
        <v>0</v>
      </c>
      <c r="O25" s="11">
        <f t="shared" si="9"/>
        <v>0</v>
      </c>
      <c r="P25" s="11">
        <f t="shared" si="9"/>
        <v>0</v>
      </c>
    </row>
    <row r="26" spans="1:16" s="19" customFormat="1" ht="21" customHeight="1" x14ac:dyDescent="0.25">
      <c r="A26" s="74"/>
      <c r="B26" s="64"/>
      <c r="C26" s="83"/>
      <c r="D26" s="64"/>
      <c r="E26" s="64"/>
      <c r="F26" s="31" t="s">
        <v>111</v>
      </c>
      <c r="G26" s="29">
        <f>H26+I26+J26+K26+L26+M26+N26+O26+P26</f>
        <v>123481.2</v>
      </c>
      <c r="H26" s="11">
        <f>H29+H32+H34+H36+H38+H41+H43+H45+H47+H49</f>
        <v>14171.5</v>
      </c>
      <c r="I26" s="11">
        <f t="shared" ref="I26:P26" si="10">I29+I32+I34+I36+I38+I41+I43+I45+I47+I49</f>
        <v>24926.1</v>
      </c>
      <c r="J26" s="11">
        <f t="shared" si="10"/>
        <v>28283.599999999999</v>
      </c>
      <c r="K26" s="11">
        <f t="shared" si="10"/>
        <v>27928.199999999997</v>
      </c>
      <c r="L26" s="11">
        <f t="shared" si="10"/>
        <v>12777.8</v>
      </c>
      <c r="M26" s="11">
        <f t="shared" si="10"/>
        <v>4397</v>
      </c>
      <c r="N26" s="11">
        <f t="shared" si="10"/>
        <v>4397</v>
      </c>
      <c r="O26" s="11">
        <f t="shared" si="10"/>
        <v>3300</v>
      </c>
      <c r="P26" s="11">
        <f t="shared" si="10"/>
        <v>3300</v>
      </c>
    </row>
    <row r="27" spans="1:16" s="19" customFormat="1" ht="21" customHeight="1" x14ac:dyDescent="0.25">
      <c r="A27" s="74"/>
      <c r="B27" s="64"/>
      <c r="C27" s="83"/>
      <c r="D27" s="64"/>
      <c r="E27" s="64"/>
      <c r="F27" s="31" t="s">
        <v>112</v>
      </c>
      <c r="G27" s="29">
        <f t="shared" ref="G27" si="11">H27+I27+J27+K27+L27+M27+N27+O27+P27</f>
        <v>4500</v>
      </c>
      <c r="H27" s="29">
        <f>H30</f>
        <v>500</v>
      </c>
      <c r="I27" s="29">
        <f t="shared" ref="I27:P27" si="12">I30</f>
        <v>500</v>
      </c>
      <c r="J27" s="29">
        <f t="shared" si="12"/>
        <v>500</v>
      </c>
      <c r="K27" s="29">
        <f t="shared" si="12"/>
        <v>500</v>
      </c>
      <c r="L27" s="29">
        <f t="shared" si="12"/>
        <v>500</v>
      </c>
      <c r="M27" s="29">
        <f t="shared" si="12"/>
        <v>500</v>
      </c>
      <c r="N27" s="29">
        <f t="shared" si="12"/>
        <v>500</v>
      </c>
      <c r="O27" s="29">
        <f t="shared" si="12"/>
        <v>500</v>
      </c>
      <c r="P27" s="29">
        <f t="shared" si="12"/>
        <v>500</v>
      </c>
    </row>
    <row r="28" spans="1:16" s="4" customFormat="1" ht="30" customHeight="1" x14ac:dyDescent="0.25">
      <c r="A28" s="74" t="s">
        <v>8</v>
      </c>
      <c r="B28" s="64" t="s">
        <v>274</v>
      </c>
      <c r="C28" s="83" t="s">
        <v>9</v>
      </c>
      <c r="D28" s="64" t="s">
        <v>67</v>
      </c>
      <c r="E28" s="22" t="s">
        <v>48</v>
      </c>
      <c r="F28" s="81">
        <f>H28+I28+J28+K28+L28+M28+N28+O28+P28</f>
        <v>22942</v>
      </c>
      <c r="G28" s="81"/>
      <c r="H28" s="29">
        <f>H29+H30</f>
        <v>2715.3</v>
      </c>
      <c r="I28" s="29">
        <f>I29+I30</f>
        <v>2994.6</v>
      </c>
      <c r="J28" s="29">
        <f t="shared" ref="J28:P28" si="13">J29+J30</f>
        <v>2430.5</v>
      </c>
      <c r="K28" s="29">
        <f t="shared" si="13"/>
        <v>2442.3000000000002</v>
      </c>
      <c r="L28" s="29">
        <f t="shared" si="13"/>
        <v>2359.3000000000002</v>
      </c>
      <c r="M28" s="29">
        <f t="shared" si="13"/>
        <v>2500</v>
      </c>
      <c r="N28" s="29">
        <f t="shared" si="13"/>
        <v>2500</v>
      </c>
      <c r="O28" s="29">
        <f t="shared" si="13"/>
        <v>2500</v>
      </c>
      <c r="P28" s="29">
        <f t="shared" si="13"/>
        <v>2500</v>
      </c>
    </row>
    <row r="29" spans="1:16" s="4" customFormat="1" ht="22.5" customHeight="1" x14ac:dyDescent="0.25">
      <c r="A29" s="74"/>
      <c r="B29" s="64"/>
      <c r="C29" s="83"/>
      <c r="D29" s="64"/>
      <c r="E29" s="64" t="s">
        <v>10</v>
      </c>
      <c r="F29" s="31" t="s">
        <v>111</v>
      </c>
      <c r="G29" s="29">
        <f>H29+I29+J29+K29+L29+M29+N29+O29+P29</f>
        <v>18442</v>
      </c>
      <c r="H29" s="29">
        <f>1000+215.3+1000</f>
        <v>2215.3000000000002</v>
      </c>
      <c r="I29" s="29">
        <v>2494.6</v>
      </c>
      <c r="J29" s="29">
        <v>1930.5</v>
      </c>
      <c r="K29" s="29">
        <v>1942.3</v>
      </c>
      <c r="L29" s="29">
        <v>1859.3</v>
      </c>
      <c r="M29" s="29">
        <v>2000</v>
      </c>
      <c r="N29" s="29">
        <v>2000</v>
      </c>
      <c r="O29" s="29">
        <v>2000</v>
      </c>
      <c r="P29" s="29">
        <v>2000</v>
      </c>
    </row>
    <row r="30" spans="1:16" s="4" customFormat="1" ht="24.75" customHeight="1" x14ac:dyDescent="0.25">
      <c r="A30" s="74"/>
      <c r="B30" s="64"/>
      <c r="C30" s="83"/>
      <c r="D30" s="64"/>
      <c r="E30" s="64"/>
      <c r="F30" s="31" t="s">
        <v>112</v>
      </c>
      <c r="G30" s="29">
        <f>H30+I30+J30+K30+L30+M30+N30+O30+P30</f>
        <v>4500</v>
      </c>
      <c r="H30" s="29">
        <v>500</v>
      </c>
      <c r="I30" s="29">
        <v>500</v>
      </c>
      <c r="J30" s="29">
        <v>500</v>
      </c>
      <c r="K30" s="29">
        <v>500</v>
      </c>
      <c r="L30" s="29">
        <v>500</v>
      </c>
      <c r="M30" s="29">
        <v>500</v>
      </c>
      <c r="N30" s="29">
        <v>500</v>
      </c>
      <c r="O30" s="29">
        <v>500</v>
      </c>
      <c r="P30" s="29">
        <v>500</v>
      </c>
    </row>
    <row r="31" spans="1:16" s="4" customFormat="1" ht="40.5" customHeight="1" x14ac:dyDescent="0.25">
      <c r="A31" s="62" t="s">
        <v>242</v>
      </c>
      <c r="B31" s="64" t="s">
        <v>275</v>
      </c>
      <c r="C31" s="65" t="s">
        <v>99</v>
      </c>
      <c r="D31" s="74" t="s">
        <v>100</v>
      </c>
      <c r="E31" s="22" t="s">
        <v>48</v>
      </c>
      <c r="F31" s="81">
        <f>H31+I31+J31+K31+L31+M31+N31+O31+P31</f>
        <v>3500</v>
      </c>
      <c r="G31" s="81"/>
      <c r="H31" s="29">
        <f>H32</f>
        <v>1000</v>
      </c>
      <c r="I31" s="29">
        <f t="shared" ref="I31:P31" si="14">I32</f>
        <v>1000</v>
      </c>
      <c r="J31" s="29">
        <f t="shared" si="14"/>
        <v>0</v>
      </c>
      <c r="K31" s="29">
        <f t="shared" si="14"/>
        <v>0</v>
      </c>
      <c r="L31" s="29">
        <f t="shared" si="14"/>
        <v>300</v>
      </c>
      <c r="M31" s="29">
        <f t="shared" si="14"/>
        <v>300</v>
      </c>
      <c r="N31" s="29">
        <f t="shared" si="14"/>
        <v>300</v>
      </c>
      <c r="O31" s="29">
        <f t="shared" si="14"/>
        <v>300</v>
      </c>
      <c r="P31" s="29">
        <f t="shared" si="14"/>
        <v>300</v>
      </c>
    </row>
    <row r="32" spans="1:16" s="4" customFormat="1" ht="63.75" customHeight="1" x14ac:dyDescent="0.25">
      <c r="A32" s="75"/>
      <c r="B32" s="64"/>
      <c r="C32" s="65"/>
      <c r="D32" s="74"/>
      <c r="E32" s="50" t="s">
        <v>10</v>
      </c>
      <c r="F32" s="31" t="s">
        <v>111</v>
      </c>
      <c r="G32" s="29">
        <f>H32+I32+J32+K32+L32+M32+N32+O32+P32</f>
        <v>3500</v>
      </c>
      <c r="H32" s="29">
        <v>1000</v>
      </c>
      <c r="I32" s="29">
        <v>1000</v>
      </c>
      <c r="J32" s="29">
        <v>0</v>
      </c>
      <c r="K32" s="29">
        <v>0</v>
      </c>
      <c r="L32" s="29">
        <v>300</v>
      </c>
      <c r="M32" s="29">
        <v>300</v>
      </c>
      <c r="N32" s="29">
        <v>300</v>
      </c>
      <c r="O32" s="29">
        <v>300</v>
      </c>
      <c r="P32" s="29">
        <v>300</v>
      </c>
    </row>
    <row r="33" spans="1:16" s="4" customFormat="1" ht="24.75" customHeight="1" x14ac:dyDescent="0.25">
      <c r="A33" s="74" t="s">
        <v>40</v>
      </c>
      <c r="B33" s="64" t="s">
        <v>230</v>
      </c>
      <c r="C33" s="83" t="s">
        <v>11</v>
      </c>
      <c r="D33" s="64" t="s">
        <v>68</v>
      </c>
      <c r="E33" s="22" t="s">
        <v>48</v>
      </c>
      <c r="F33" s="81">
        <f>H33+I33+J33+K33+L33+M33+N33+O33+P33</f>
        <v>68616.599999999991</v>
      </c>
      <c r="G33" s="81"/>
      <c r="H33" s="6">
        <f>H34</f>
        <v>10956.2</v>
      </c>
      <c r="I33" s="6">
        <f t="shared" ref="I33:P33" si="15">I34</f>
        <v>20506.400000000001</v>
      </c>
      <c r="J33" s="6">
        <f t="shared" si="15"/>
        <v>23818.1</v>
      </c>
      <c r="K33" s="6">
        <f t="shared" si="15"/>
        <v>13335.9</v>
      </c>
      <c r="L33" s="6">
        <f t="shared" si="15"/>
        <v>0</v>
      </c>
      <c r="M33" s="6">
        <f t="shared" si="15"/>
        <v>0</v>
      </c>
      <c r="N33" s="6">
        <f t="shared" si="15"/>
        <v>0</v>
      </c>
      <c r="O33" s="6">
        <f t="shared" si="15"/>
        <v>0</v>
      </c>
      <c r="P33" s="6">
        <f t="shared" si="15"/>
        <v>0</v>
      </c>
    </row>
    <row r="34" spans="1:16" s="4" customFormat="1" ht="65.25" customHeight="1" x14ac:dyDescent="0.25">
      <c r="A34" s="74"/>
      <c r="B34" s="64"/>
      <c r="C34" s="83"/>
      <c r="D34" s="64"/>
      <c r="E34" s="50" t="s">
        <v>267</v>
      </c>
      <c r="F34" s="31" t="s">
        <v>111</v>
      </c>
      <c r="G34" s="29">
        <f>H34+I34+J34+K34+L34+M34+N34+O34+P34</f>
        <v>68616.599999999991</v>
      </c>
      <c r="H34" s="29">
        <v>10956.2</v>
      </c>
      <c r="I34" s="29">
        <v>20506.400000000001</v>
      </c>
      <c r="J34" s="29">
        <v>23818.1</v>
      </c>
      <c r="K34" s="29">
        <v>13335.9</v>
      </c>
      <c r="L34" s="29">
        <v>0</v>
      </c>
      <c r="M34" s="29">
        <v>0</v>
      </c>
      <c r="N34" s="29">
        <v>0</v>
      </c>
      <c r="O34" s="29">
        <v>0</v>
      </c>
      <c r="P34" s="29">
        <v>0</v>
      </c>
    </row>
    <row r="35" spans="1:16" s="4" customFormat="1" ht="32.25" customHeight="1" outlineLevel="1" x14ac:dyDescent="0.25">
      <c r="A35" s="74" t="s">
        <v>122</v>
      </c>
      <c r="B35" s="64" t="s">
        <v>276</v>
      </c>
      <c r="C35" s="65" t="s">
        <v>99</v>
      </c>
      <c r="D35" s="74" t="s">
        <v>68</v>
      </c>
      <c r="E35" s="68" t="s">
        <v>48</v>
      </c>
      <c r="F35" s="81">
        <f>H35+I35+J35+K35+L35+M35+N35+O35+P35</f>
        <v>9028.5</v>
      </c>
      <c r="G35" s="81"/>
      <c r="H35" s="29">
        <f>H36</f>
        <v>0</v>
      </c>
      <c r="I35" s="29">
        <f t="shared" ref="I35:P35" si="16">I36</f>
        <v>0</v>
      </c>
      <c r="J35" s="29">
        <f t="shared" si="16"/>
        <v>0</v>
      </c>
      <c r="K35" s="29">
        <f t="shared" si="16"/>
        <v>0</v>
      </c>
      <c r="L35" s="29">
        <f t="shared" si="16"/>
        <v>9028.5</v>
      </c>
      <c r="M35" s="29">
        <f t="shared" si="16"/>
        <v>0</v>
      </c>
      <c r="N35" s="29">
        <f t="shared" si="16"/>
        <v>0</v>
      </c>
      <c r="O35" s="29">
        <f t="shared" si="16"/>
        <v>0</v>
      </c>
      <c r="P35" s="29">
        <f t="shared" si="16"/>
        <v>0</v>
      </c>
    </row>
    <row r="36" spans="1:16" s="4" customFormat="1" ht="28.5" customHeight="1" outlineLevel="1" x14ac:dyDescent="0.25">
      <c r="A36" s="74"/>
      <c r="B36" s="64"/>
      <c r="C36" s="65"/>
      <c r="D36" s="74"/>
      <c r="E36" s="69"/>
      <c r="F36" s="31" t="s">
        <v>111</v>
      </c>
      <c r="G36" s="29">
        <f>H36+I36+J36+K36+L36+N36+O36+P36</f>
        <v>9028.5</v>
      </c>
      <c r="H36" s="29">
        <v>0</v>
      </c>
      <c r="I36" s="29">
        <v>0</v>
      </c>
      <c r="J36" s="29">
        <v>0</v>
      </c>
      <c r="K36" s="29">
        <v>0</v>
      </c>
      <c r="L36" s="29">
        <v>9028.5</v>
      </c>
      <c r="M36" s="29">
        <v>0</v>
      </c>
      <c r="N36" s="29">
        <v>0</v>
      </c>
      <c r="O36" s="29">
        <v>0</v>
      </c>
      <c r="P36" s="29">
        <v>0</v>
      </c>
    </row>
    <row r="37" spans="1:16" s="4" customFormat="1" ht="23.25" customHeight="1" outlineLevel="1" x14ac:dyDescent="0.25">
      <c r="A37" s="62" t="s">
        <v>123</v>
      </c>
      <c r="B37" s="64" t="s">
        <v>124</v>
      </c>
      <c r="C37" s="82" t="s">
        <v>125</v>
      </c>
      <c r="D37" s="64" t="s">
        <v>126</v>
      </c>
      <c r="E37" s="68" t="s">
        <v>35</v>
      </c>
      <c r="F37" s="81">
        <f>H37+I37+J37+K37+L37+M37+N37+O37+P37</f>
        <v>925.1</v>
      </c>
      <c r="G37" s="81"/>
      <c r="H37" s="29">
        <f>H38</f>
        <v>0</v>
      </c>
      <c r="I37" s="29">
        <f>I38</f>
        <v>925.1</v>
      </c>
      <c r="J37" s="29">
        <f t="shared" ref="J37:P37" si="17">J38</f>
        <v>0</v>
      </c>
      <c r="K37" s="29">
        <f t="shared" si="17"/>
        <v>0</v>
      </c>
      <c r="L37" s="29">
        <f t="shared" si="17"/>
        <v>0</v>
      </c>
      <c r="M37" s="29">
        <f t="shared" si="17"/>
        <v>0</v>
      </c>
      <c r="N37" s="29">
        <f t="shared" si="17"/>
        <v>0</v>
      </c>
      <c r="O37" s="29">
        <f t="shared" si="17"/>
        <v>0</v>
      </c>
      <c r="P37" s="29">
        <f t="shared" si="17"/>
        <v>0</v>
      </c>
    </row>
    <row r="38" spans="1:16" s="4" customFormat="1" ht="38.25" customHeight="1" outlineLevel="1" x14ac:dyDescent="0.25">
      <c r="A38" s="63"/>
      <c r="B38" s="64"/>
      <c r="C38" s="82"/>
      <c r="D38" s="64"/>
      <c r="E38" s="69"/>
      <c r="F38" s="31" t="s">
        <v>111</v>
      </c>
      <c r="G38" s="29">
        <f>H38+I38+J38+K38+L38+M38+N38+O38+P38</f>
        <v>925.1</v>
      </c>
      <c r="H38" s="29">
        <v>0</v>
      </c>
      <c r="I38" s="29">
        <v>925.1</v>
      </c>
      <c r="J38" s="29">
        <v>0</v>
      </c>
      <c r="K38" s="29">
        <v>0</v>
      </c>
      <c r="L38" s="29">
        <v>0</v>
      </c>
      <c r="M38" s="29">
        <v>0</v>
      </c>
      <c r="N38" s="29">
        <v>0</v>
      </c>
      <c r="O38" s="29">
        <v>0</v>
      </c>
      <c r="P38" s="29">
        <v>0</v>
      </c>
    </row>
    <row r="39" spans="1:16" s="4" customFormat="1" ht="24" customHeight="1" x14ac:dyDescent="0.25">
      <c r="A39" s="62" t="s">
        <v>127</v>
      </c>
      <c r="B39" s="64" t="s">
        <v>128</v>
      </c>
      <c r="C39" s="65" t="s">
        <v>99</v>
      </c>
      <c r="D39" s="64" t="s">
        <v>129</v>
      </c>
      <c r="E39" s="22" t="s">
        <v>35</v>
      </c>
      <c r="F39" s="81">
        <f>H39+I39+J39+K39+L39+M39+N39+O39+P39</f>
        <v>535</v>
      </c>
      <c r="G39" s="81"/>
      <c r="H39" s="29">
        <f>H40+H41</f>
        <v>0</v>
      </c>
      <c r="I39" s="29">
        <f t="shared" ref="I39:P39" si="18">I40+I41</f>
        <v>0</v>
      </c>
      <c r="J39" s="29">
        <f t="shared" si="18"/>
        <v>535</v>
      </c>
      <c r="K39" s="29">
        <f t="shared" si="18"/>
        <v>0</v>
      </c>
      <c r="L39" s="29">
        <f t="shared" si="18"/>
        <v>0</v>
      </c>
      <c r="M39" s="29">
        <f t="shared" si="18"/>
        <v>0</v>
      </c>
      <c r="N39" s="29">
        <f t="shared" si="18"/>
        <v>0</v>
      </c>
      <c r="O39" s="29">
        <f t="shared" si="18"/>
        <v>0</v>
      </c>
      <c r="P39" s="29">
        <f t="shared" si="18"/>
        <v>0</v>
      </c>
    </row>
    <row r="40" spans="1:16" s="4" customFormat="1" ht="27.75" customHeight="1" x14ac:dyDescent="0.25">
      <c r="A40" s="75"/>
      <c r="B40" s="64"/>
      <c r="C40" s="65"/>
      <c r="D40" s="64"/>
      <c r="E40" s="64" t="s">
        <v>37</v>
      </c>
      <c r="F40" s="31" t="s">
        <v>113</v>
      </c>
      <c r="G40" s="29">
        <f t="shared" ref="G40:G41" si="19">H40+I40+J40+K40+L40+M40+N40+O40+P40</f>
        <v>0</v>
      </c>
      <c r="H40" s="29">
        <v>0</v>
      </c>
      <c r="I40" s="29">
        <v>0</v>
      </c>
      <c r="J40" s="29">
        <v>0</v>
      </c>
      <c r="K40" s="29">
        <v>0</v>
      </c>
      <c r="L40" s="29">
        <v>0</v>
      </c>
      <c r="M40" s="29">
        <v>0</v>
      </c>
      <c r="N40" s="29">
        <v>0</v>
      </c>
      <c r="O40" s="29">
        <v>0</v>
      </c>
      <c r="P40" s="29">
        <v>0</v>
      </c>
    </row>
    <row r="41" spans="1:16" s="4" customFormat="1" ht="27.75" customHeight="1" x14ac:dyDescent="0.25">
      <c r="A41" s="63"/>
      <c r="B41" s="64"/>
      <c r="C41" s="65"/>
      <c r="D41" s="64"/>
      <c r="E41" s="64"/>
      <c r="F41" s="31" t="s">
        <v>111</v>
      </c>
      <c r="G41" s="29">
        <f t="shared" si="19"/>
        <v>535</v>
      </c>
      <c r="H41" s="29">
        <v>0</v>
      </c>
      <c r="I41" s="29">
        <v>0</v>
      </c>
      <c r="J41" s="29">
        <v>535</v>
      </c>
      <c r="K41" s="29">
        <v>0</v>
      </c>
      <c r="L41" s="29">
        <v>0</v>
      </c>
      <c r="M41" s="29">
        <v>0</v>
      </c>
      <c r="N41" s="29">
        <v>0</v>
      </c>
      <c r="O41" s="29">
        <v>0</v>
      </c>
      <c r="P41" s="29">
        <v>0</v>
      </c>
    </row>
    <row r="42" spans="1:16" s="4" customFormat="1" ht="21.75" customHeight="1" x14ac:dyDescent="0.25">
      <c r="A42" s="62" t="s">
        <v>130</v>
      </c>
      <c r="B42" s="64" t="s">
        <v>131</v>
      </c>
      <c r="C42" s="65" t="s">
        <v>99</v>
      </c>
      <c r="D42" s="64" t="s">
        <v>134</v>
      </c>
      <c r="E42" s="68" t="s">
        <v>35</v>
      </c>
      <c r="F42" s="81">
        <f>H42+I42+J42+K42+L42+M42+N42+O42+P42</f>
        <v>10660</v>
      </c>
      <c r="G42" s="81"/>
      <c r="H42" s="29">
        <f>H43</f>
        <v>0</v>
      </c>
      <c r="I42" s="29">
        <f t="shared" ref="I42:P42" si="20">I43</f>
        <v>0</v>
      </c>
      <c r="J42" s="29">
        <f t="shared" si="20"/>
        <v>0</v>
      </c>
      <c r="K42" s="29">
        <f t="shared" si="20"/>
        <v>10660</v>
      </c>
      <c r="L42" s="29">
        <f t="shared" si="20"/>
        <v>0</v>
      </c>
      <c r="M42" s="29">
        <f t="shared" si="20"/>
        <v>0</v>
      </c>
      <c r="N42" s="29">
        <f t="shared" si="20"/>
        <v>0</v>
      </c>
      <c r="O42" s="29">
        <f t="shared" si="20"/>
        <v>0</v>
      </c>
      <c r="P42" s="29">
        <f t="shared" si="20"/>
        <v>0</v>
      </c>
    </row>
    <row r="43" spans="1:16" s="4" customFormat="1" ht="66" customHeight="1" x14ac:dyDescent="0.25">
      <c r="A43" s="63"/>
      <c r="B43" s="64"/>
      <c r="C43" s="65"/>
      <c r="D43" s="64"/>
      <c r="E43" s="69"/>
      <c r="F43" s="31" t="s">
        <v>111</v>
      </c>
      <c r="G43" s="29">
        <f>H43+I43+J43+K43+L43+M43+N43+O43+P43</f>
        <v>10660</v>
      </c>
      <c r="H43" s="29">
        <v>0</v>
      </c>
      <c r="I43" s="29">
        <v>0</v>
      </c>
      <c r="J43" s="29">
        <v>0</v>
      </c>
      <c r="K43" s="29">
        <v>10660</v>
      </c>
      <c r="L43" s="29">
        <v>0</v>
      </c>
      <c r="M43" s="29">
        <v>0</v>
      </c>
      <c r="N43" s="29">
        <v>0</v>
      </c>
      <c r="O43" s="29">
        <v>0</v>
      </c>
      <c r="P43" s="29">
        <v>0</v>
      </c>
    </row>
    <row r="44" spans="1:16" s="4" customFormat="1" ht="22.5" customHeight="1" x14ac:dyDescent="0.25">
      <c r="A44" s="62" t="s">
        <v>132</v>
      </c>
      <c r="B44" s="64" t="s">
        <v>133</v>
      </c>
      <c r="C44" s="65" t="s">
        <v>99</v>
      </c>
      <c r="D44" s="64" t="s">
        <v>135</v>
      </c>
      <c r="E44" s="68" t="s">
        <v>35</v>
      </c>
      <c r="F44" s="81">
        <f>H44+I44+J44+K44+L44+M44+N44+O44+P44</f>
        <v>8980</v>
      </c>
      <c r="G44" s="81"/>
      <c r="H44" s="29">
        <f>H45</f>
        <v>0</v>
      </c>
      <c r="I44" s="29">
        <f>I45</f>
        <v>0</v>
      </c>
      <c r="J44" s="29">
        <f t="shared" ref="J44:P44" si="21">J45</f>
        <v>2000</v>
      </c>
      <c r="K44" s="29">
        <f t="shared" si="21"/>
        <v>1990</v>
      </c>
      <c r="L44" s="29">
        <f t="shared" si="21"/>
        <v>990</v>
      </c>
      <c r="M44" s="29">
        <f t="shared" si="21"/>
        <v>1000</v>
      </c>
      <c r="N44" s="29">
        <f t="shared" si="21"/>
        <v>1000</v>
      </c>
      <c r="O44" s="29">
        <f t="shared" si="21"/>
        <v>1000</v>
      </c>
      <c r="P44" s="29">
        <f t="shared" si="21"/>
        <v>1000</v>
      </c>
    </row>
    <row r="45" spans="1:16" s="4" customFormat="1" ht="51" customHeight="1" x14ac:dyDescent="0.25">
      <c r="A45" s="63"/>
      <c r="B45" s="64"/>
      <c r="C45" s="65"/>
      <c r="D45" s="64"/>
      <c r="E45" s="69"/>
      <c r="F45" s="31" t="s">
        <v>111</v>
      </c>
      <c r="G45" s="29">
        <f t="shared" ref="G45" si="22">H45+I45+J45+K45+L45+M45+N45+O45+P45</f>
        <v>8980</v>
      </c>
      <c r="H45" s="29">
        <v>0</v>
      </c>
      <c r="I45" s="29">
        <v>0</v>
      </c>
      <c r="J45" s="29">
        <v>2000</v>
      </c>
      <c r="K45" s="29">
        <v>1990</v>
      </c>
      <c r="L45" s="29">
        <v>990</v>
      </c>
      <c r="M45" s="29">
        <v>1000</v>
      </c>
      <c r="N45" s="29">
        <v>1000</v>
      </c>
      <c r="O45" s="29">
        <v>1000</v>
      </c>
      <c r="P45" s="29">
        <v>1000</v>
      </c>
    </row>
    <row r="46" spans="1:16" s="4" customFormat="1" ht="45" customHeight="1" x14ac:dyDescent="0.25">
      <c r="A46" s="62" t="s">
        <v>136</v>
      </c>
      <c r="B46" s="64" t="s">
        <v>137</v>
      </c>
      <c r="C46" s="65" t="s">
        <v>41</v>
      </c>
      <c r="D46" s="64" t="s">
        <v>138</v>
      </c>
      <c r="E46" s="68" t="s">
        <v>35</v>
      </c>
      <c r="F46" s="81">
        <f>H46+I46+J46+K46+L46+M46+N46+O46+P46</f>
        <v>600</v>
      </c>
      <c r="G46" s="81"/>
      <c r="H46" s="29">
        <f>H47</f>
        <v>0</v>
      </c>
      <c r="I46" s="29">
        <f t="shared" ref="I46:P46" si="23">I47</f>
        <v>0</v>
      </c>
      <c r="J46" s="29">
        <f t="shared" si="23"/>
        <v>0</v>
      </c>
      <c r="K46" s="29">
        <f t="shared" si="23"/>
        <v>0</v>
      </c>
      <c r="L46" s="29">
        <f t="shared" si="23"/>
        <v>600</v>
      </c>
      <c r="M46" s="29">
        <f t="shared" si="23"/>
        <v>0</v>
      </c>
      <c r="N46" s="29">
        <f t="shared" si="23"/>
        <v>0</v>
      </c>
      <c r="O46" s="29">
        <f t="shared" si="23"/>
        <v>0</v>
      </c>
      <c r="P46" s="29">
        <f t="shared" si="23"/>
        <v>0</v>
      </c>
    </row>
    <row r="47" spans="1:16" s="4" customFormat="1" ht="20.25" customHeight="1" x14ac:dyDescent="0.25">
      <c r="A47" s="63"/>
      <c r="B47" s="64"/>
      <c r="C47" s="65"/>
      <c r="D47" s="64"/>
      <c r="E47" s="69"/>
      <c r="F47" s="31" t="s">
        <v>111</v>
      </c>
      <c r="G47" s="29">
        <f t="shared" ref="G47" si="24">H47+I47+J47+K47+L47+M47+N47+O47+P47</f>
        <v>600</v>
      </c>
      <c r="H47" s="29">
        <v>0</v>
      </c>
      <c r="I47" s="29">
        <v>0</v>
      </c>
      <c r="J47" s="29">
        <v>0</v>
      </c>
      <c r="K47" s="29">
        <v>0</v>
      </c>
      <c r="L47" s="29">
        <v>600</v>
      </c>
      <c r="M47" s="29">
        <v>0</v>
      </c>
      <c r="N47" s="29">
        <v>0</v>
      </c>
      <c r="O47" s="29">
        <v>0</v>
      </c>
      <c r="P47" s="29">
        <v>0</v>
      </c>
    </row>
    <row r="48" spans="1:16" s="4" customFormat="1" ht="45" customHeight="1" x14ac:dyDescent="0.25">
      <c r="A48" s="62" t="s">
        <v>139</v>
      </c>
      <c r="B48" s="64" t="s">
        <v>140</v>
      </c>
      <c r="C48" s="65" t="s">
        <v>141</v>
      </c>
      <c r="D48" s="64" t="s">
        <v>142</v>
      </c>
      <c r="E48" s="68" t="s">
        <v>35</v>
      </c>
      <c r="F48" s="81">
        <f>H48+I48+J48+K48+L48+M48+N48+O48+P48</f>
        <v>2194</v>
      </c>
      <c r="G48" s="81"/>
      <c r="H48" s="29">
        <f>H49</f>
        <v>0</v>
      </c>
      <c r="I48" s="29">
        <f t="shared" ref="I48:P48" si="25">I49</f>
        <v>0</v>
      </c>
      <c r="J48" s="29">
        <f t="shared" si="25"/>
        <v>0</v>
      </c>
      <c r="K48" s="29">
        <f t="shared" si="25"/>
        <v>0</v>
      </c>
      <c r="L48" s="29">
        <f t="shared" si="25"/>
        <v>0</v>
      </c>
      <c r="M48" s="29">
        <f t="shared" si="25"/>
        <v>1097</v>
      </c>
      <c r="N48" s="29">
        <f t="shared" si="25"/>
        <v>1097</v>
      </c>
      <c r="O48" s="29">
        <f t="shared" si="25"/>
        <v>0</v>
      </c>
      <c r="P48" s="29">
        <f t="shared" si="25"/>
        <v>0</v>
      </c>
    </row>
    <row r="49" spans="1:16" s="4" customFormat="1" ht="75" customHeight="1" x14ac:dyDescent="0.25">
      <c r="A49" s="63"/>
      <c r="B49" s="64"/>
      <c r="C49" s="65"/>
      <c r="D49" s="64"/>
      <c r="E49" s="69"/>
      <c r="F49" s="31" t="s">
        <v>111</v>
      </c>
      <c r="G49" s="29">
        <f t="shared" ref="G49" si="26">H49+I49+J49+K49+L49+M49+N49+O49+P49</f>
        <v>2194</v>
      </c>
      <c r="H49" s="29">
        <v>0</v>
      </c>
      <c r="I49" s="29">
        <v>0</v>
      </c>
      <c r="J49" s="29">
        <v>0</v>
      </c>
      <c r="K49" s="29">
        <v>0</v>
      </c>
      <c r="L49" s="29">
        <v>0</v>
      </c>
      <c r="M49" s="29">
        <v>1097</v>
      </c>
      <c r="N49" s="29">
        <v>1097</v>
      </c>
      <c r="O49" s="29">
        <v>0</v>
      </c>
      <c r="P49" s="29">
        <v>0</v>
      </c>
    </row>
    <row r="50" spans="1:16" s="19" customFormat="1" ht="45" customHeight="1" x14ac:dyDescent="0.25">
      <c r="A50" s="62" t="s">
        <v>243</v>
      </c>
      <c r="B50" s="64" t="s">
        <v>143</v>
      </c>
      <c r="C50" s="65" t="s">
        <v>144</v>
      </c>
      <c r="D50" s="64" t="s">
        <v>145</v>
      </c>
      <c r="E50" s="68" t="s">
        <v>35</v>
      </c>
      <c r="F50" s="81">
        <f>H50+I50+J50+K50+L50+M50+N50+O50+P50</f>
        <v>1284.2</v>
      </c>
      <c r="G50" s="81"/>
      <c r="H50" s="29">
        <f>H51</f>
        <v>0</v>
      </c>
      <c r="I50" s="29">
        <f t="shared" ref="I50:P50" si="27">I51</f>
        <v>0</v>
      </c>
      <c r="J50" s="29">
        <f t="shared" si="27"/>
        <v>0</v>
      </c>
      <c r="K50" s="29">
        <f t="shared" si="27"/>
        <v>1197.2</v>
      </c>
      <c r="L50" s="29">
        <f t="shared" si="27"/>
        <v>87</v>
      </c>
      <c r="M50" s="29">
        <f t="shared" si="27"/>
        <v>0</v>
      </c>
      <c r="N50" s="29">
        <f t="shared" si="27"/>
        <v>0</v>
      </c>
      <c r="O50" s="29">
        <f t="shared" si="27"/>
        <v>0</v>
      </c>
      <c r="P50" s="29">
        <f t="shared" si="27"/>
        <v>0</v>
      </c>
    </row>
    <row r="51" spans="1:16" s="19" customFormat="1" ht="20.25" customHeight="1" x14ac:dyDescent="0.25">
      <c r="A51" s="63"/>
      <c r="B51" s="64"/>
      <c r="C51" s="65"/>
      <c r="D51" s="64"/>
      <c r="E51" s="69"/>
      <c r="F51" s="31" t="s">
        <v>111</v>
      </c>
      <c r="G51" s="29">
        <f>H51+I51+J51+K51+L51+M51+N51+O51+P51</f>
        <v>1284.2</v>
      </c>
      <c r="H51" s="29">
        <v>0</v>
      </c>
      <c r="I51" s="29">
        <v>0</v>
      </c>
      <c r="J51" s="29">
        <v>0</v>
      </c>
      <c r="K51" s="29">
        <v>1197.2</v>
      </c>
      <c r="L51" s="29">
        <f>L53</f>
        <v>87</v>
      </c>
      <c r="M51" s="29">
        <v>0</v>
      </c>
      <c r="N51" s="29">
        <v>0</v>
      </c>
      <c r="O51" s="29">
        <v>0</v>
      </c>
      <c r="P51" s="29">
        <v>0</v>
      </c>
    </row>
    <row r="52" spans="1:16" s="4" customFormat="1" ht="45" customHeight="1" x14ac:dyDescent="0.25">
      <c r="A52" s="62" t="s">
        <v>244</v>
      </c>
      <c r="B52" s="64" t="s">
        <v>277</v>
      </c>
      <c r="C52" s="65" t="s">
        <v>144</v>
      </c>
      <c r="D52" s="64" t="s">
        <v>146</v>
      </c>
      <c r="E52" s="68" t="s">
        <v>35</v>
      </c>
      <c r="F52" s="81">
        <f>H52+I52+J52+K52+L52+M52+N52+O52+P52</f>
        <v>1284.2</v>
      </c>
      <c r="G52" s="81"/>
      <c r="H52" s="29">
        <f>H53</f>
        <v>0</v>
      </c>
      <c r="I52" s="29">
        <f t="shared" ref="I52:P52" si="28">I53</f>
        <v>0</v>
      </c>
      <c r="J52" s="29">
        <f t="shared" si="28"/>
        <v>0</v>
      </c>
      <c r="K52" s="29">
        <f t="shared" si="28"/>
        <v>1197.2</v>
      </c>
      <c r="L52" s="29">
        <f t="shared" si="28"/>
        <v>87</v>
      </c>
      <c r="M52" s="29">
        <f t="shared" si="28"/>
        <v>0</v>
      </c>
      <c r="N52" s="29">
        <f t="shared" si="28"/>
        <v>0</v>
      </c>
      <c r="O52" s="29">
        <f t="shared" si="28"/>
        <v>0</v>
      </c>
      <c r="P52" s="29">
        <f t="shared" si="28"/>
        <v>0</v>
      </c>
    </row>
    <row r="53" spans="1:16" s="4" customFormat="1" ht="51.75" customHeight="1" x14ac:dyDescent="0.25">
      <c r="A53" s="63"/>
      <c r="B53" s="64"/>
      <c r="C53" s="65"/>
      <c r="D53" s="64"/>
      <c r="E53" s="69"/>
      <c r="F53" s="31" t="s">
        <v>111</v>
      </c>
      <c r="G53" s="29">
        <f t="shared" ref="G53" si="29">H53+I53+J53+K53+L53+M53+N53+O53+P53</f>
        <v>1284.2</v>
      </c>
      <c r="H53" s="29">
        <v>0</v>
      </c>
      <c r="I53" s="29">
        <v>0</v>
      </c>
      <c r="J53" s="29">
        <v>0</v>
      </c>
      <c r="K53" s="29">
        <v>1197.2</v>
      </c>
      <c r="L53" s="29">
        <v>87</v>
      </c>
      <c r="M53" s="29">
        <v>0</v>
      </c>
      <c r="N53" s="29">
        <v>0</v>
      </c>
      <c r="O53" s="29">
        <v>0</v>
      </c>
      <c r="P53" s="29">
        <v>0</v>
      </c>
    </row>
    <row r="54" spans="1:16" s="4" customFormat="1" ht="21" customHeight="1" x14ac:dyDescent="0.25">
      <c r="A54" s="62" t="s">
        <v>12</v>
      </c>
      <c r="B54" s="64" t="s">
        <v>13</v>
      </c>
      <c r="C54" s="65" t="s">
        <v>147</v>
      </c>
      <c r="D54" s="74" t="s">
        <v>69</v>
      </c>
      <c r="E54" s="22" t="s">
        <v>35</v>
      </c>
      <c r="F54" s="81">
        <f>H54+I54+J54+K54+L54+M54+N54+O54+P54</f>
        <v>2066262.45</v>
      </c>
      <c r="G54" s="81"/>
      <c r="H54" s="29">
        <f>H55+H56</f>
        <v>177248.95</v>
      </c>
      <c r="I54" s="29">
        <f t="shared" ref="I54:P54" si="30">I56+I55</f>
        <v>211471</v>
      </c>
      <c r="J54" s="29">
        <f t="shared" si="30"/>
        <v>176844.4</v>
      </c>
      <c r="K54" s="29">
        <f t="shared" si="30"/>
        <v>175695.5</v>
      </c>
      <c r="L54" s="29">
        <f t="shared" si="30"/>
        <v>476811.9</v>
      </c>
      <c r="M54" s="29">
        <f t="shared" si="30"/>
        <v>250514.7</v>
      </c>
      <c r="N54" s="29">
        <f t="shared" si="30"/>
        <v>217875.4</v>
      </c>
      <c r="O54" s="29">
        <f t="shared" si="30"/>
        <v>189900.3</v>
      </c>
      <c r="P54" s="29">
        <f t="shared" si="30"/>
        <v>189900.3</v>
      </c>
    </row>
    <row r="55" spans="1:16" s="4" customFormat="1" ht="34.5" customHeight="1" x14ac:dyDescent="0.25">
      <c r="A55" s="75"/>
      <c r="B55" s="64"/>
      <c r="C55" s="65"/>
      <c r="D55" s="74"/>
      <c r="E55" s="64" t="s">
        <v>61</v>
      </c>
      <c r="F55" s="31" t="s">
        <v>113</v>
      </c>
      <c r="G55" s="29">
        <f>H55+I55+J55+K55+L55+M55+N55+O55+P55</f>
        <v>523512.74999999994</v>
      </c>
      <c r="H55" s="11">
        <f>H58</f>
        <v>26940.65</v>
      </c>
      <c r="I55" s="11">
        <f t="shared" ref="I55:P55" si="31">I58</f>
        <v>56990.899999999994</v>
      </c>
      <c r="J55" s="11">
        <f t="shared" si="31"/>
        <v>35595.5</v>
      </c>
      <c r="K55" s="11">
        <f t="shared" si="31"/>
        <v>32451.3</v>
      </c>
      <c r="L55" s="11">
        <f t="shared" si="31"/>
        <v>315584.2</v>
      </c>
      <c r="M55" s="11">
        <f t="shared" si="31"/>
        <v>27975.1</v>
      </c>
      <c r="N55" s="11">
        <f t="shared" si="31"/>
        <v>27975.1</v>
      </c>
      <c r="O55" s="11">
        <f t="shared" si="31"/>
        <v>0</v>
      </c>
      <c r="P55" s="11">
        <f t="shared" si="31"/>
        <v>0</v>
      </c>
    </row>
    <row r="56" spans="1:16" s="4" customFormat="1" ht="24" customHeight="1" x14ac:dyDescent="0.25">
      <c r="A56" s="63"/>
      <c r="B56" s="64"/>
      <c r="C56" s="65"/>
      <c r="D56" s="74"/>
      <c r="E56" s="64"/>
      <c r="F56" s="31" t="s">
        <v>111</v>
      </c>
      <c r="G56" s="29">
        <f>H56+I56+J56+K56+L56+M56+N56+O56+P56</f>
        <v>1542749.7</v>
      </c>
      <c r="H56" s="29">
        <f t="shared" ref="H56:P56" si="32">H59+H75</f>
        <v>150308.30000000002</v>
      </c>
      <c r="I56" s="29">
        <f t="shared" si="32"/>
        <v>154480.1</v>
      </c>
      <c r="J56" s="29">
        <f t="shared" si="32"/>
        <v>141248.9</v>
      </c>
      <c r="K56" s="29">
        <f t="shared" si="32"/>
        <v>143244.20000000001</v>
      </c>
      <c r="L56" s="29">
        <f>L59+L75</f>
        <v>161227.70000000001</v>
      </c>
      <c r="M56" s="29">
        <f t="shared" si="32"/>
        <v>222539.6</v>
      </c>
      <c r="N56" s="29">
        <f t="shared" si="32"/>
        <v>189900.3</v>
      </c>
      <c r="O56" s="29">
        <f t="shared" si="32"/>
        <v>189900.3</v>
      </c>
      <c r="P56" s="29">
        <f t="shared" si="32"/>
        <v>189900.3</v>
      </c>
    </row>
    <row r="57" spans="1:16" s="19" customFormat="1" ht="45.75" customHeight="1" x14ac:dyDescent="0.25">
      <c r="A57" s="62" t="s">
        <v>14</v>
      </c>
      <c r="B57" s="68" t="s">
        <v>200</v>
      </c>
      <c r="C57" s="70" t="s">
        <v>147</v>
      </c>
      <c r="D57" s="62" t="s">
        <v>70</v>
      </c>
      <c r="E57" s="22" t="s">
        <v>48</v>
      </c>
      <c r="F57" s="66">
        <f>H57+I57+J57+K57+L57+M57+N57+O57+P57</f>
        <v>2064662.75</v>
      </c>
      <c r="G57" s="67"/>
      <c r="H57" s="29">
        <f>H58+H59</f>
        <v>175649.25</v>
      </c>
      <c r="I57" s="29">
        <f t="shared" ref="I57:P57" si="33">I58+I59</f>
        <v>211471</v>
      </c>
      <c r="J57" s="29">
        <f t="shared" si="33"/>
        <v>176844.4</v>
      </c>
      <c r="K57" s="29">
        <f t="shared" si="33"/>
        <v>175695.5</v>
      </c>
      <c r="L57" s="29">
        <f t="shared" si="33"/>
        <v>476811.9</v>
      </c>
      <c r="M57" s="29">
        <f t="shared" si="33"/>
        <v>250514.7</v>
      </c>
      <c r="N57" s="29">
        <f t="shared" si="33"/>
        <v>217875.4</v>
      </c>
      <c r="O57" s="29">
        <f t="shared" si="33"/>
        <v>189900.3</v>
      </c>
      <c r="P57" s="29">
        <f t="shared" si="33"/>
        <v>189900.3</v>
      </c>
    </row>
    <row r="58" spans="1:16" s="19" customFormat="1" ht="21.75" customHeight="1" x14ac:dyDescent="0.25">
      <c r="A58" s="75"/>
      <c r="B58" s="76"/>
      <c r="C58" s="77"/>
      <c r="D58" s="75"/>
      <c r="E58" s="68" t="s">
        <v>61</v>
      </c>
      <c r="F58" s="31" t="s">
        <v>113</v>
      </c>
      <c r="G58" s="25">
        <f>H58+I58+J58+K58+L58+M58+N58+O58+P58</f>
        <v>523512.74999999994</v>
      </c>
      <c r="H58" s="11">
        <f>H63+H65+H67+H73</f>
        <v>26940.65</v>
      </c>
      <c r="I58" s="11">
        <f>I63+I65+I67+I69+I72</f>
        <v>56990.899999999994</v>
      </c>
      <c r="J58" s="11">
        <f t="shared" ref="J58:P58" si="34">J63+J65+J67+J69+J72</f>
        <v>35595.5</v>
      </c>
      <c r="K58" s="11">
        <f t="shared" si="34"/>
        <v>32451.3</v>
      </c>
      <c r="L58" s="11">
        <f>L63+L65+L67+L69+L72</f>
        <v>315584.2</v>
      </c>
      <c r="M58" s="11">
        <f>M63+M65+M67+M69+M72</f>
        <v>27975.1</v>
      </c>
      <c r="N58" s="11">
        <f t="shared" si="34"/>
        <v>27975.1</v>
      </c>
      <c r="O58" s="11">
        <f t="shared" si="34"/>
        <v>0</v>
      </c>
      <c r="P58" s="11">
        <f t="shared" si="34"/>
        <v>0</v>
      </c>
    </row>
    <row r="59" spans="1:16" s="19" customFormat="1" ht="21.75" customHeight="1" x14ac:dyDescent="0.25">
      <c r="A59" s="63"/>
      <c r="B59" s="69"/>
      <c r="C59" s="71"/>
      <c r="D59" s="63"/>
      <c r="E59" s="69"/>
      <c r="F59" s="31" t="s">
        <v>111</v>
      </c>
      <c r="G59" s="25">
        <f>H59+I59+J59+K59+L59+M59+N59+O59+P59</f>
        <v>1541150</v>
      </c>
      <c r="H59" s="29">
        <f>H61</f>
        <v>148708.6</v>
      </c>
      <c r="I59" s="29">
        <f t="shared" ref="I59:P59" si="35">I61</f>
        <v>154480.1</v>
      </c>
      <c r="J59" s="29">
        <f t="shared" si="35"/>
        <v>141248.9</v>
      </c>
      <c r="K59" s="29">
        <f t="shared" si="35"/>
        <v>143244.20000000001</v>
      </c>
      <c r="L59" s="29">
        <f>L61+L71</f>
        <v>161227.70000000001</v>
      </c>
      <c r="M59" s="29">
        <f>M61+M71</f>
        <v>222539.6</v>
      </c>
      <c r="N59" s="29">
        <f t="shared" ref="N59" si="36">N61+N71+N73</f>
        <v>189900.3</v>
      </c>
      <c r="O59" s="29">
        <f t="shared" si="35"/>
        <v>189900.3</v>
      </c>
      <c r="P59" s="29">
        <f t="shared" si="35"/>
        <v>189900.3</v>
      </c>
    </row>
    <row r="60" spans="1:16" s="4" customFormat="1" ht="36" customHeight="1" x14ac:dyDescent="0.25">
      <c r="A60" s="74" t="s">
        <v>15</v>
      </c>
      <c r="B60" s="64" t="s">
        <v>231</v>
      </c>
      <c r="C60" s="65" t="s">
        <v>147</v>
      </c>
      <c r="D60" s="74" t="s">
        <v>71</v>
      </c>
      <c r="E60" s="22" t="s">
        <v>48</v>
      </c>
      <c r="F60" s="66">
        <f>H60+I60+J60+K60+L60+M60+N60+O60+P60</f>
        <v>1528581.8</v>
      </c>
      <c r="G60" s="67"/>
      <c r="H60" s="29">
        <f>H61</f>
        <v>148708.6</v>
      </c>
      <c r="I60" s="29">
        <f>I61</f>
        <v>154480.1</v>
      </c>
      <c r="J60" s="29">
        <f>J61</f>
        <v>141248.9</v>
      </c>
      <c r="K60" s="29">
        <f t="shared" ref="K60:P60" si="37">K61</f>
        <v>143244.20000000001</v>
      </c>
      <c r="L60" s="29">
        <f t="shared" si="37"/>
        <v>148659.5</v>
      </c>
      <c r="M60" s="29">
        <f t="shared" si="37"/>
        <v>222539.6</v>
      </c>
      <c r="N60" s="29">
        <f t="shared" si="37"/>
        <v>189900.3</v>
      </c>
      <c r="O60" s="29">
        <f t="shared" si="37"/>
        <v>189900.3</v>
      </c>
      <c r="P60" s="29">
        <f t="shared" si="37"/>
        <v>189900.3</v>
      </c>
    </row>
    <row r="61" spans="1:16" s="4" customFormat="1" ht="30.75" customHeight="1" x14ac:dyDescent="0.25">
      <c r="A61" s="74"/>
      <c r="B61" s="64"/>
      <c r="C61" s="65"/>
      <c r="D61" s="74"/>
      <c r="E61" s="22" t="s">
        <v>61</v>
      </c>
      <c r="F61" s="31" t="s">
        <v>111</v>
      </c>
      <c r="G61" s="25">
        <f>H61+I61+J61+K61+L61+M61+N61+O61+P61</f>
        <v>1528581.8</v>
      </c>
      <c r="H61" s="29">
        <v>148708.6</v>
      </c>
      <c r="I61" s="29">
        <v>154480.1</v>
      </c>
      <c r="J61" s="29">
        <v>141248.9</v>
      </c>
      <c r="K61" s="29">
        <v>143244.20000000001</v>
      </c>
      <c r="L61" s="29">
        <v>148659.5</v>
      </c>
      <c r="M61" s="29">
        <v>222539.6</v>
      </c>
      <c r="N61" s="29">
        <v>189900.3</v>
      </c>
      <c r="O61" s="29">
        <v>189900.3</v>
      </c>
      <c r="P61" s="29">
        <v>189900.3</v>
      </c>
    </row>
    <row r="62" spans="1:16" s="4" customFormat="1" ht="23.25" customHeight="1" x14ac:dyDescent="0.25">
      <c r="A62" s="74" t="s">
        <v>63</v>
      </c>
      <c r="B62" s="68" t="s">
        <v>232</v>
      </c>
      <c r="C62" s="70" t="s">
        <v>64</v>
      </c>
      <c r="D62" s="62" t="s">
        <v>72</v>
      </c>
      <c r="E62" s="22" t="s">
        <v>48</v>
      </c>
      <c r="F62" s="66">
        <f>H62+I62+J62+K62+L62+M62+N62+O62+P62</f>
        <v>18706.7</v>
      </c>
      <c r="G62" s="67"/>
      <c r="H62" s="29">
        <f>H63</f>
        <v>18706.7</v>
      </c>
      <c r="I62" s="29">
        <f t="shared" ref="I62:P62" si="38">I63</f>
        <v>0</v>
      </c>
      <c r="J62" s="29">
        <f t="shared" si="38"/>
        <v>0</v>
      </c>
      <c r="K62" s="29">
        <f t="shared" si="38"/>
        <v>0</v>
      </c>
      <c r="L62" s="29">
        <f t="shared" si="38"/>
        <v>0</v>
      </c>
      <c r="M62" s="29">
        <f t="shared" si="38"/>
        <v>0</v>
      </c>
      <c r="N62" s="29">
        <f t="shared" si="38"/>
        <v>0</v>
      </c>
      <c r="O62" s="29">
        <f t="shared" si="38"/>
        <v>0</v>
      </c>
      <c r="P62" s="29">
        <f t="shared" si="38"/>
        <v>0</v>
      </c>
    </row>
    <row r="63" spans="1:16" s="4" customFormat="1" ht="66" customHeight="1" x14ac:dyDescent="0.25">
      <c r="A63" s="74"/>
      <c r="B63" s="69"/>
      <c r="C63" s="71"/>
      <c r="D63" s="63"/>
      <c r="E63" s="22" t="s">
        <v>37</v>
      </c>
      <c r="F63" s="31" t="s">
        <v>113</v>
      </c>
      <c r="G63" s="25">
        <f>H63+I63+J63+K63+L63+M63+N63+O63+P63</f>
        <v>18706.7</v>
      </c>
      <c r="H63" s="29">
        <v>18706.7</v>
      </c>
      <c r="I63" s="29">
        <v>0</v>
      </c>
      <c r="J63" s="29">
        <v>0</v>
      </c>
      <c r="K63" s="29">
        <v>0</v>
      </c>
      <c r="L63" s="29">
        <v>0</v>
      </c>
      <c r="M63" s="29">
        <v>0</v>
      </c>
      <c r="N63" s="29">
        <v>0</v>
      </c>
      <c r="O63" s="29">
        <v>0</v>
      </c>
      <c r="P63" s="29">
        <v>0</v>
      </c>
    </row>
    <row r="64" spans="1:16" s="4" customFormat="1" ht="25.5" customHeight="1" x14ac:dyDescent="0.25">
      <c r="A64" s="74" t="s">
        <v>118</v>
      </c>
      <c r="B64" s="68" t="s">
        <v>233</v>
      </c>
      <c r="C64" s="70" t="s">
        <v>64</v>
      </c>
      <c r="D64" s="62" t="s">
        <v>119</v>
      </c>
      <c r="E64" s="22" t="s">
        <v>48</v>
      </c>
      <c r="F64" s="66">
        <f>H64+I64+J64+K64+L64+M64+N64+O64+P64</f>
        <v>37091.550000000003</v>
      </c>
      <c r="G64" s="67"/>
      <c r="H64" s="29">
        <f>H65</f>
        <v>8233.9500000000007</v>
      </c>
      <c r="I64" s="29">
        <f t="shared" ref="I64:P72" si="39">I65</f>
        <v>28857.599999999999</v>
      </c>
      <c r="J64" s="29">
        <f t="shared" si="39"/>
        <v>0</v>
      </c>
      <c r="K64" s="29">
        <f t="shared" si="39"/>
        <v>0</v>
      </c>
      <c r="L64" s="29">
        <f t="shared" si="39"/>
        <v>0</v>
      </c>
      <c r="M64" s="29">
        <f t="shared" si="39"/>
        <v>0</v>
      </c>
      <c r="N64" s="29">
        <f t="shared" si="39"/>
        <v>0</v>
      </c>
      <c r="O64" s="29">
        <f t="shared" si="39"/>
        <v>0</v>
      </c>
      <c r="P64" s="29">
        <f t="shared" si="39"/>
        <v>0</v>
      </c>
    </row>
    <row r="65" spans="1:17" s="4" customFormat="1" ht="139.5" customHeight="1" x14ac:dyDescent="0.25">
      <c r="A65" s="74"/>
      <c r="B65" s="69"/>
      <c r="C65" s="71"/>
      <c r="D65" s="63"/>
      <c r="E65" s="22" t="s">
        <v>37</v>
      </c>
      <c r="F65" s="31" t="s">
        <v>113</v>
      </c>
      <c r="G65" s="25">
        <f>H65+I65+J65+K65+L65+M65+N65+O65+P65</f>
        <v>37091.550000000003</v>
      </c>
      <c r="H65" s="29">
        <v>8233.9500000000007</v>
      </c>
      <c r="I65" s="29">
        <v>28857.599999999999</v>
      </c>
      <c r="J65" s="29">
        <v>0</v>
      </c>
      <c r="K65" s="29">
        <v>0</v>
      </c>
      <c r="L65" s="29">
        <v>0</v>
      </c>
      <c r="M65" s="29">
        <v>0</v>
      </c>
      <c r="N65" s="29">
        <v>0</v>
      </c>
      <c r="O65" s="29">
        <v>0</v>
      </c>
      <c r="P65" s="29">
        <v>0</v>
      </c>
    </row>
    <row r="66" spans="1:17" s="4" customFormat="1" ht="25.5" customHeight="1" x14ac:dyDescent="0.25">
      <c r="A66" s="74" t="s">
        <v>148</v>
      </c>
      <c r="B66" s="68" t="s">
        <v>234</v>
      </c>
      <c r="C66" s="70" t="s">
        <v>64</v>
      </c>
      <c r="D66" s="62" t="s">
        <v>217</v>
      </c>
      <c r="E66" s="22" t="s">
        <v>48</v>
      </c>
      <c r="F66" s="66">
        <f>H66+I66+J66+K66+L66+M66+N66+O66+P66</f>
        <v>167881.2</v>
      </c>
      <c r="G66" s="67"/>
      <c r="H66" s="29">
        <f>H67</f>
        <v>0</v>
      </c>
      <c r="I66" s="29">
        <f t="shared" si="39"/>
        <v>0</v>
      </c>
      <c r="J66" s="29">
        <f t="shared" si="39"/>
        <v>35595.5</v>
      </c>
      <c r="K66" s="29">
        <f t="shared" si="39"/>
        <v>32451.3</v>
      </c>
      <c r="L66" s="29">
        <f t="shared" si="39"/>
        <v>43884.2</v>
      </c>
      <c r="M66" s="29">
        <f t="shared" si="39"/>
        <v>27975.1</v>
      </c>
      <c r="N66" s="29">
        <f t="shared" si="39"/>
        <v>27975.1</v>
      </c>
      <c r="O66" s="29">
        <f t="shared" si="39"/>
        <v>0</v>
      </c>
      <c r="P66" s="29">
        <f t="shared" si="39"/>
        <v>0</v>
      </c>
    </row>
    <row r="67" spans="1:17" s="4" customFormat="1" ht="134.25" customHeight="1" x14ac:dyDescent="0.25">
      <c r="A67" s="74"/>
      <c r="B67" s="69"/>
      <c r="C67" s="71"/>
      <c r="D67" s="63"/>
      <c r="E67" s="22" t="s">
        <v>37</v>
      </c>
      <c r="F67" s="31" t="s">
        <v>113</v>
      </c>
      <c r="G67" s="25">
        <f>H67+I67+J67+K67+L67+M67+N67+O67+P67</f>
        <v>167881.2</v>
      </c>
      <c r="H67" s="29">
        <v>0</v>
      </c>
      <c r="I67" s="29">
        <v>0</v>
      </c>
      <c r="J67" s="29">
        <v>35595.5</v>
      </c>
      <c r="K67" s="29">
        <v>32451.3</v>
      </c>
      <c r="L67" s="29">
        <v>43884.2</v>
      </c>
      <c r="M67" s="29">
        <v>27975.1</v>
      </c>
      <c r="N67" s="29">
        <v>27975.1</v>
      </c>
      <c r="O67" s="29">
        <v>0</v>
      </c>
      <c r="P67" s="29">
        <v>0</v>
      </c>
    </row>
    <row r="68" spans="1:17" s="4" customFormat="1" ht="25.5" customHeight="1" x14ac:dyDescent="0.25">
      <c r="A68" s="62" t="s">
        <v>149</v>
      </c>
      <c r="B68" s="68" t="s">
        <v>150</v>
      </c>
      <c r="C68" s="70" t="s">
        <v>18</v>
      </c>
      <c r="D68" s="62" t="s">
        <v>151</v>
      </c>
      <c r="E68" s="22" t="s">
        <v>48</v>
      </c>
      <c r="F68" s="66">
        <f>H68+I68+J68+K68+L68+M68+N68+O68+P68</f>
        <v>28133.3</v>
      </c>
      <c r="G68" s="67"/>
      <c r="H68" s="29">
        <f>H69</f>
        <v>0</v>
      </c>
      <c r="I68" s="29">
        <f t="shared" si="39"/>
        <v>28133.3</v>
      </c>
      <c r="J68" s="29">
        <f t="shared" si="39"/>
        <v>0</v>
      </c>
      <c r="K68" s="29">
        <f t="shared" si="39"/>
        <v>0</v>
      </c>
      <c r="L68" s="29">
        <f t="shared" si="39"/>
        <v>0</v>
      </c>
      <c r="M68" s="29">
        <f t="shared" si="39"/>
        <v>0</v>
      </c>
      <c r="N68" s="29">
        <f t="shared" si="39"/>
        <v>0</v>
      </c>
      <c r="O68" s="29">
        <f t="shared" si="39"/>
        <v>0</v>
      </c>
      <c r="P68" s="29">
        <f t="shared" si="39"/>
        <v>0</v>
      </c>
    </row>
    <row r="69" spans="1:17" s="4" customFormat="1" ht="69.75" customHeight="1" x14ac:dyDescent="0.25">
      <c r="A69" s="63"/>
      <c r="B69" s="69"/>
      <c r="C69" s="71"/>
      <c r="D69" s="63"/>
      <c r="E69" s="22" t="s">
        <v>61</v>
      </c>
      <c r="F69" s="31" t="s">
        <v>113</v>
      </c>
      <c r="G69" s="25">
        <f>H69+I69+J69+K69+L69+M69+N69+O69+P69</f>
        <v>28133.3</v>
      </c>
      <c r="H69" s="29">
        <v>0</v>
      </c>
      <c r="I69" s="29">
        <v>28133.3</v>
      </c>
      <c r="J69" s="29">
        <v>0</v>
      </c>
      <c r="K69" s="29">
        <v>0</v>
      </c>
      <c r="L69" s="29">
        <v>0</v>
      </c>
      <c r="M69" s="29">
        <v>0</v>
      </c>
      <c r="N69" s="29">
        <v>0</v>
      </c>
      <c r="O69" s="29">
        <v>0</v>
      </c>
      <c r="P69" s="29">
        <v>0</v>
      </c>
    </row>
    <row r="70" spans="1:17" s="4" customFormat="1" ht="25.5" customHeight="1" x14ac:dyDescent="0.25">
      <c r="A70" s="62" t="s">
        <v>219</v>
      </c>
      <c r="B70" s="68" t="s">
        <v>223</v>
      </c>
      <c r="C70" s="70" t="s">
        <v>18</v>
      </c>
      <c r="D70" s="62" t="s">
        <v>220</v>
      </c>
      <c r="E70" s="22" t="s">
        <v>48</v>
      </c>
      <c r="F70" s="66">
        <f>H70+I70+J70+K70+L70+M70+N70+O70+P70</f>
        <v>12568.2</v>
      </c>
      <c r="G70" s="67"/>
      <c r="H70" s="29">
        <f>H71</f>
        <v>0</v>
      </c>
      <c r="I70" s="29">
        <f t="shared" si="39"/>
        <v>0</v>
      </c>
      <c r="J70" s="29">
        <f t="shared" si="39"/>
        <v>0</v>
      </c>
      <c r="K70" s="29">
        <f t="shared" si="39"/>
        <v>0</v>
      </c>
      <c r="L70" s="29">
        <f t="shared" si="39"/>
        <v>12568.2</v>
      </c>
      <c r="M70" s="29">
        <f t="shared" si="39"/>
        <v>0</v>
      </c>
      <c r="N70" s="29">
        <f t="shared" si="39"/>
        <v>0</v>
      </c>
      <c r="O70" s="29">
        <f t="shared" si="39"/>
        <v>0</v>
      </c>
      <c r="P70" s="29">
        <f t="shared" si="39"/>
        <v>0</v>
      </c>
    </row>
    <row r="71" spans="1:17" s="4" customFormat="1" ht="75.75" customHeight="1" x14ac:dyDescent="0.25">
      <c r="A71" s="63"/>
      <c r="B71" s="69"/>
      <c r="C71" s="71"/>
      <c r="D71" s="63"/>
      <c r="E71" s="22" t="s">
        <v>61</v>
      </c>
      <c r="F71" s="31" t="s">
        <v>111</v>
      </c>
      <c r="G71" s="25">
        <f>H71+I71+J71+K71+L71+M71+N71+O71+P71</f>
        <v>12568.2</v>
      </c>
      <c r="H71" s="29">
        <v>0</v>
      </c>
      <c r="I71" s="29">
        <v>0</v>
      </c>
      <c r="J71" s="29">
        <v>0</v>
      </c>
      <c r="K71" s="29">
        <v>0</v>
      </c>
      <c r="L71" s="29">
        <v>12568.2</v>
      </c>
      <c r="M71" s="29">
        <v>0</v>
      </c>
      <c r="N71" s="29">
        <v>0</v>
      </c>
      <c r="O71" s="29">
        <v>0</v>
      </c>
      <c r="P71" s="29">
        <v>0</v>
      </c>
      <c r="Q71" s="5"/>
    </row>
    <row r="72" spans="1:17" s="4" customFormat="1" ht="25.5" customHeight="1" x14ac:dyDescent="0.25">
      <c r="A72" s="62" t="s">
        <v>221</v>
      </c>
      <c r="B72" s="68" t="s">
        <v>278</v>
      </c>
      <c r="C72" s="70" t="s">
        <v>18</v>
      </c>
      <c r="D72" s="62" t="s">
        <v>222</v>
      </c>
      <c r="E72" s="22" t="s">
        <v>48</v>
      </c>
      <c r="F72" s="66">
        <f>H72+I72+J72+K72+L72+M72+N72+O72+P72</f>
        <v>271700</v>
      </c>
      <c r="G72" s="67"/>
      <c r="H72" s="29">
        <f>H73</f>
        <v>0</v>
      </c>
      <c r="I72" s="29">
        <f t="shared" si="39"/>
        <v>0</v>
      </c>
      <c r="J72" s="29">
        <f t="shared" si="39"/>
        <v>0</v>
      </c>
      <c r="K72" s="29">
        <f t="shared" si="39"/>
        <v>0</v>
      </c>
      <c r="L72" s="29">
        <f t="shared" si="39"/>
        <v>271700</v>
      </c>
      <c r="M72" s="29">
        <f t="shared" si="39"/>
        <v>0</v>
      </c>
      <c r="N72" s="29">
        <f t="shared" si="39"/>
        <v>0</v>
      </c>
      <c r="O72" s="29">
        <f t="shared" si="39"/>
        <v>0</v>
      </c>
      <c r="P72" s="29">
        <f t="shared" si="39"/>
        <v>0</v>
      </c>
    </row>
    <row r="73" spans="1:17" s="4" customFormat="1" ht="153.75" customHeight="1" x14ac:dyDescent="0.25">
      <c r="A73" s="63"/>
      <c r="B73" s="69"/>
      <c r="C73" s="71"/>
      <c r="D73" s="63"/>
      <c r="E73" s="22" t="s">
        <v>61</v>
      </c>
      <c r="F73" s="31" t="s">
        <v>113</v>
      </c>
      <c r="G73" s="25">
        <f>H73+I73+J73+K73+L73+M73+N73+O73+P73</f>
        <v>271700</v>
      </c>
      <c r="H73" s="29">
        <v>0</v>
      </c>
      <c r="I73" s="29">
        <v>0</v>
      </c>
      <c r="J73" s="29">
        <v>0</v>
      </c>
      <c r="K73" s="29">
        <v>0</v>
      </c>
      <c r="L73" s="29">
        <v>271700</v>
      </c>
      <c r="M73" s="29">
        <v>0</v>
      </c>
      <c r="N73" s="29">
        <v>0</v>
      </c>
      <c r="O73" s="29">
        <v>0</v>
      </c>
      <c r="P73" s="29">
        <v>0</v>
      </c>
    </row>
    <row r="74" spans="1:17" s="19" customFormat="1" ht="33" customHeight="1" x14ac:dyDescent="0.25">
      <c r="A74" s="74" t="s">
        <v>16</v>
      </c>
      <c r="B74" s="64" t="s">
        <v>17</v>
      </c>
      <c r="C74" s="65" t="s">
        <v>18</v>
      </c>
      <c r="D74" s="62" t="s">
        <v>73</v>
      </c>
      <c r="E74" s="22" t="s">
        <v>48</v>
      </c>
      <c r="F74" s="66">
        <f>H74+I74+J74+K74+L74+M74+N74+O74+P74</f>
        <v>1599.7</v>
      </c>
      <c r="G74" s="67"/>
      <c r="H74" s="29">
        <f>H75</f>
        <v>1599.7</v>
      </c>
      <c r="I74" s="29">
        <f t="shared" ref="I74:P76" si="40">I75</f>
        <v>0</v>
      </c>
      <c r="J74" s="29">
        <f t="shared" si="40"/>
        <v>0</v>
      </c>
      <c r="K74" s="29">
        <f t="shared" si="40"/>
        <v>0</v>
      </c>
      <c r="L74" s="29">
        <f t="shared" si="40"/>
        <v>0</v>
      </c>
      <c r="M74" s="29">
        <f t="shared" si="40"/>
        <v>0</v>
      </c>
      <c r="N74" s="29">
        <f t="shared" si="40"/>
        <v>0</v>
      </c>
      <c r="O74" s="29">
        <f t="shared" si="40"/>
        <v>0</v>
      </c>
      <c r="P74" s="29">
        <f t="shared" si="40"/>
        <v>0</v>
      </c>
    </row>
    <row r="75" spans="1:17" s="19" customFormat="1" ht="48.75" customHeight="1" x14ac:dyDescent="0.25">
      <c r="A75" s="74"/>
      <c r="B75" s="64"/>
      <c r="C75" s="65"/>
      <c r="D75" s="63"/>
      <c r="E75" s="22" t="s">
        <v>37</v>
      </c>
      <c r="F75" s="31" t="s">
        <v>111</v>
      </c>
      <c r="G75" s="25">
        <f>H75+I75+J75+K75+L75+M75+N75+O75+P75</f>
        <v>1599.7</v>
      </c>
      <c r="H75" s="29">
        <f>H76</f>
        <v>1599.7</v>
      </c>
      <c r="I75" s="29">
        <f t="shared" si="40"/>
        <v>0</v>
      </c>
      <c r="J75" s="29">
        <f t="shared" si="40"/>
        <v>0</v>
      </c>
      <c r="K75" s="29">
        <f t="shared" si="40"/>
        <v>0</v>
      </c>
      <c r="L75" s="29">
        <f t="shared" si="40"/>
        <v>0</v>
      </c>
      <c r="M75" s="29">
        <f t="shared" si="40"/>
        <v>0</v>
      </c>
      <c r="N75" s="29">
        <f t="shared" si="40"/>
        <v>0</v>
      </c>
      <c r="O75" s="29">
        <f t="shared" si="40"/>
        <v>0</v>
      </c>
      <c r="P75" s="29">
        <f t="shared" si="40"/>
        <v>0</v>
      </c>
    </row>
    <row r="76" spans="1:17" s="4" customFormat="1" ht="21.75" customHeight="1" x14ac:dyDescent="0.25">
      <c r="A76" s="62" t="s">
        <v>273</v>
      </c>
      <c r="B76" s="68" t="s">
        <v>235</v>
      </c>
      <c r="C76" s="70" t="s">
        <v>18</v>
      </c>
      <c r="D76" s="62" t="s">
        <v>74</v>
      </c>
      <c r="E76" s="22" t="s">
        <v>48</v>
      </c>
      <c r="F76" s="66">
        <f>H76+I76+J76+K76+L76+M76</f>
        <v>1599.7</v>
      </c>
      <c r="G76" s="67"/>
      <c r="H76" s="29">
        <f>H77</f>
        <v>1599.7</v>
      </c>
      <c r="I76" s="29">
        <f t="shared" si="40"/>
        <v>0</v>
      </c>
      <c r="J76" s="29">
        <f t="shared" si="40"/>
        <v>0</v>
      </c>
      <c r="K76" s="29">
        <f t="shared" si="40"/>
        <v>0</v>
      </c>
      <c r="L76" s="29">
        <f t="shared" si="40"/>
        <v>0</v>
      </c>
      <c r="M76" s="29">
        <f t="shared" si="40"/>
        <v>0</v>
      </c>
      <c r="N76" s="29">
        <f t="shared" si="40"/>
        <v>0</v>
      </c>
      <c r="O76" s="29">
        <f t="shared" si="40"/>
        <v>0</v>
      </c>
      <c r="P76" s="29">
        <f t="shared" si="40"/>
        <v>0</v>
      </c>
    </row>
    <row r="77" spans="1:17" s="4" customFormat="1" ht="47.25" customHeight="1" x14ac:dyDescent="0.25">
      <c r="A77" s="63"/>
      <c r="B77" s="69"/>
      <c r="C77" s="71"/>
      <c r="D77" s="63"/>
      <c r="E77" s="22" t="s">
        <v>37</v>
      </c>
      <c r="F77" s="31" t="s">
        <v>111</v>
      </c>
      <c r="G77" s="25">
        <f>H77+I77+J77+K77+L77+M77</f>
        <v>1599.7</v>
      </c>
      <c r="H77" s="29">
        <v>1599.7</v>
      </c>
      <c r="I77" s="29">
        <v>0</v>
      </c>
      <c r="J77" s="29">
        <v>0</v>
      </c>
      <c r="K77" s="29">
        <v>0</v>
      </c>
      <c r="L77" s="29">
        <v>0</v>
      </c>
      <c r="M77" s="29">
        <v>0</v>
      </c>
      <c r="N77" s="29">
        <v>0</v>
      </c>
      <c r="O77" s="29">
        <v>0</v>
      </c>
      <c r="P77" s="29">
        <v>0</v>
      </c>
    </row>
    <row r="78" spans="1:17" s="16" customFormat="1" ht="51.75" customHeight="1" x14ac:dyDescent="0.25">
      <c r="A78" s="74" t="s">
        <v>19</v>
      </c>
      <c r="B78" s="64" t="s">
        <v>20</v>
      </c>
      <c r="C78" s="65" t="s">
        <v>21</v>
      </c>
      <c r="D78" s="74" t="s">
        <v>75</v>
      </c>
      <c r="E78" s="22" t="s">
        <v>48</v>
      </c>
      <c r="F78" s="66">
        <f>H78+I78+J78+K78+L78+M78+N78+O78+P78</f>
        <v>123852.59999999999</v>
      </c>
      <c r="G78" s="67"/>
      <c r="H78" s="29">
        <f>H79+H80</f>
        <v>35291.4</v>
      </c>
      <c r="I78" s="29">
        <f t="shared" ref="I78:P78" si="41">I79+I80</f>
        <v>72313.299999999988</v>
      </c>
      <c r="J78" s="29">
        <f t="shared" si="41"/>
        <v>13746.6</v>
      </c>
      <c r="K78" s="29">
        <f t="shared" si="41"/>
        <v>2501.3000000000002</v>
      </c>
      <c r="L78" s="29">
        <f t="shared" si="41"/>
        <v>0</v>
      </c>
      <c r="M78" s="29">
        <f t="shared" si="41"/>
        <v>0</v>
      </c>
      <c r="N78" s="29">
        <f t="shared" si="41"/>
        <v>0</v>
      </c>
      <c r="O78" s="29">
        <f t="shared" si="41"/>
        <v>0</v>
      </c>
      <c r="P78" s="29">
        <f t="shared" si="41"/>
        <v>0</v>
      </c>
    </row>
    <row r="79" spans="1:17" s="4" customFormat="1" ht="23.25" customHeight="1" x14ac:dyDescent="0.25">
      <c r="A79" s="74"/>
      <c r="B79" s="64"/>
      <c r="C79" s="65"/>
      <c r="D79" s="74"/>
      <c r="E79" s="68" t="s">
        <v>59</v>
      </c>
      <c r="F79" s="31" t="s">
        <v>113</v>
      </c>
      <c r="G79" s="25">
        <f>H79+I79+J79+K79+L79+M79+N79+O79+P79</f>
        <v>84772.2</v>
      </c>
      <c r="H79" s="29">
        <f>H82</f>
        <v>29450</v>
      </c>
      <c r="I79" s="29">
        <f t="shared" ref="I79:P80" si="42">I82</f>
        <v>48942.7</v>
      </c>
      <c r="J79" s="29">
        <f t="shared" si="42"/>
        <v>6379.5</v>
      </c>
      <c r="K79" s="29">
        <f t="shared" si="42"/>
        <v>0</v>
      </c>
      <c r="L79" s="29">
        <f t="shared" si="42"/>
        <v>0</v>
      </c>
      <c r="M79" s="29">
        <f t="shared" si="42"/>
        <v>0</v>
      </c>
      <c r="N79" s="29">
        <f t="shared" si="42"/>
        <v>0</v>
      </c>
      <c r="O79" s="29">
        <f t="shared" si="42"/>
        <v>0</v>
      </c>
      <c r="P79" s="29">
        <f t="shared" si="42"/>
        <v>0</v>
      </c>
    </row>
    <row r="80" spans="1:17" s="4" customFormat="1" ht="27" customHeight="1" x14ac:dyDescent="0.25">
      <c r="A80" s="74"/>
      <c r="B80" s="64"/>
      <c r="C80" s="65"/>
      <c r="D80" s="74"/>
      <c r="E80" s="69"/>
      <c r="F80" s="31" t="s">
        <v>111</v>
      </c>
      <c r="G80" s="25">
        <f>H80+I80+J80+K80+L80+M80+N80+O80+P80</f>
        <v>39080.400000000001</v>
      </c>
      <c r="H80" s="29">
        <f>H83</f>
        <v>5841.4</v>
      </c>
      <c r="I80" s="29">
        <f t="shared" si="42"/>
        <v>23370.6</v>
      </c>
      <c r="J80" s="29">
        <f t="shared" si="42"/>
        <v>7367.1</v>
      </c>
      <c r="K80" s="29">
        <f t="shared" si="42"/>
        <v>2501.3000000000002</v>
      </c>
      <c r="L80" s="29">
        <f t="shared" si="42"/>
        <v>0</v>
      </c>
      <c r="M80" s="29">
        <f t="shared" si="42"/>
        <v>0</v>
      </c>
      <c r="N80" s="29">
        <f t="shared" si="42"/>
        <v>0</v>
      </c>
      <c r="O80" s="29">
        <f t="shared" si="42"/>
        <v>0</v>
      </c>
      <c r="P80" s="29">
        <f t="shared" si="42"/>
        <v>0</v>
      </c>
    </row>
    <row r="81" spans="1:16" s="19" customFormat="1" ht="27" customHeight="1" x14ac:dyDescent="0.25">
      <c r="A81" s="74" t="s">
        <v>22</v>
      </c>
      <c r="B81" s="64" t="s">
        <v>117</v>
      </c>
      <c r="C81" s="65" t="s">
        <v>21</v>
      </c>
      <c r="D81" s="74" t="s">
        <v>76</v>
      </c>
      <c r="E81" s="22" t="s">
        <v>48</v>
      </c>
      <c r="F81" s="66">
        <f>H81+I81+J81+K81+L81+M81+N81+O81+P81</f>
        <v>123852.59999999999</v>
      </c>
      <c r="G81" s="67"/>
      <c r="H81" s="29">
        <f>H83+H82</f>
        <v>35291.4</v>
      </c>
      <c r="I81" s="29">
        <f t="shared" ref="I81:P81" si="43">I83+I82</f>
        <v>72313.299999999988</v>
      </c>
      <c r="J81" s="29">
        <f t="shared" si="43"/>
        <v>13746.6</v>
      </c>
      <c r="K81" s="29">
        <f t="shared" si="43"/>
        <v>2501.3000000000002</v>
      </c>
      <c r="L81" s="29">
        <f t="shared" si="43"/>
        <v>0</v>
      </c>
      <c r="M81" s="29">
        <f t="shared" si="43"/>
        <v>0</v>
      </c>
      <c r="N81" s="29">
        <f t="shared" si="43"/>
        <v>0</v>
      </c>
      <c r="O81" s="29">
        <f t="shared" si="43"/>
        <v>0</v>
      </c>
      <c r="P81" s="29">
        <f t="shared" si="43"/>
        <v>0</v>
      </c>
    </row>
    <row r="82" spans="1:16" s="19" customFormat="1" ht="21" customHeight="1" x14ac:dyDescent="0.25">
      <c r="A82" s="74"/>
      <c r="B82" s="64"/>
      <c r="C82" s="65"/>
      <c r="D82" s="74"/>
      <c r="E82" s="68" t="s">
        <v>60</v>
      </c>
      <c r="F82" s="31" t="s">
        <v>113</v>
      </c>
      <c r="G82" s="25">
        <f>H82+I82+J82+K82+L82+M82+N82+O82+P82</f>
        <v>84772.2</v>
      </c>
      <c r="H82" s="29">
        <f>H89</f>
        <v>29450</v>
      </c>
      <c r="I82" s="29">
        <f t="shared" ref="I82:P82" si="44">I89</f>
        <v>48942.7</v>
      </c>
      <c r="J82" s="29">
        <f t="shared" si="44"/>
        <v>6379.5</v>
      </c>
      <c r="K82" s="29">
        <f t="shared" si="44"/>
        <v>0</v>
      </c>
      <c r="L82" s="29">
        <f t="shared" si="44"/>
        <v>0</v>
      </c>
      <c r="M82" s="29">
        <f t="shared" si="44"/>
        <v>0</v>
      </c>
      <c r="N82" s="29">
        <f t="shared" si="44"/>
        <v>0</v>
      </c>
      <c r="O82" s="29">
        <f t="shared" si="44"/>
        <v>0</v>
      </c>
      <c r="P82" s="29">
        <f t="shared" si="44"/>
        <v>0</v>
      </c>
    </row>
    <row r="83" spans="1:16" s="19" customFormat="1" ht="26.25" customHeight="1" x14ac:dyDescent="0.25">
      <c r="A83" s="74"/>
      <c r="B83" s="64"/>
      <c r="C83" s="65"/>
      <c r="D83" s="74"/>
      <c r="E83" s="69"/>
      <c r="F83" s="31" t="s">
        <v>111</v>
      </c>
      <c r="G83" s="25">
        <f>H83+I83+J83+K83+L83+M83+N83+O83+P83</f>
        <v>39080.400000000001</v>
      </c>
      <c r="H83" s="29">
        <f>H85+H87+H90</f>
        <v>5841.4</v>
      </c>
      <c r="I83" s="29">
        <f t="shared" ref="I83:P83" si="45">I85+I87+I90</f>
        <v>23370.6</v>
      </c>
      <c r="J83" s="29">
        <f t="shared" si="45"/>
        <v>7367.1</v>
      </c>
      <c r="K83" s="29">
        <f t="shared" si="45"/>
        <v>2501.3000000000002</v>
      </c>
      <c r="L83" s="29">
        <f t="shared" si="45"/>
        <v>0</v>
      </c>
      <c r="M83" s="29">
        <f t="shared" si="45"/>
        <v>0</v>
      </c>
      <c r="N83" s="29">
        <f t="shared" si="45"/>
        <v>0</v>
      </c>
      <c r="O83" s="29">
        <f t="shared" si="45"/>
        <v>0</v>
      </c>
      <c r="P83" s="29">
        <f t="shared" si="45"/>
        <v>0</v>
      </c>
    </row>
    <row r="84" spans="1:16" s="4" customFormat="1" ht="26.25" customHeight="1" x14ac:dyDescent="0.25">
      <c r="A84" s="74" t="s">
        <v>23</v>
      </c>
      <c r="B84" s="64" t="s">
        <v>236</v>
      </c>
      <c r="C84" s="65" t="s">
        <v>21</v>
      </c>
      <c r="D84" s="74" t="s">
        <v>77</v>
      </c>
      <c r="E84" s="22" t="s">
        <v>35</v>
      </c>
      <c r="F84" s="66">
        <f>H84+I84+J84+K84+L84+M84+N84+O84+P84</f>
        <v>10969.900000000001</v>
      </c>
      <c r="G84" s="67"/>
      <c r="H84" s="29">
        <f>H85</f>
        <v>5110.6000000000004</v>
      </c>
      <c r="I84" s="29">
        <f>I85</f>
        <v>1229.7</v>
      </c>
      <c r="J84" s="29">
        <f t="shared" ref="J84:P84" si="46">J85</f>
        <v>2128.3000000000002</v>
      </c>
      <c r="K84" s="29">
        <f t="shared" si="46"/>
        <v>2501.3000000000002</v>
      </c>
      <c r="L84" s="29">
        <f t="shared" si="46"/>
        <v>0</v>
      </c>
      <c r="M84" s="29">
        <f t="shared" si="46"/>
        <v>0</v>
      </c>
      <c r="N84" s="29">
        <f t="shared" si="46"/>
        <v>0</v>
      </c>
      <c r="O84" s="29">
        <f t="shared" si="46"/>
        <v>0</v>
      </c>
      <c r="P84" s="29">
        <f t="shared" si="46"/>
        <v>0</v>
      </c>
    </row>
    <row r="85" spans="1:16" s="4" customFormat="1" ht="42.6" customHeight="1" x14ac:dyDescent="0.25">
      <c r="A85" s="74"/>
      <c r="B85" s="64"/>
      <c r="C85" s="65"/>
      <c r="D85" s="74"/>
      <c r="E85" s="50" t="s">
        <v>268</v>
      </c>
      <c r="F85" s="31" t="s">
        <v>111</v>
      </c>
      <c r="G85" s="25">
        <f>H85+I85+J85+K85+L85+M85+N85+O85+P85</f>
        <v>10969.900000000001</v>
      </c>
      <c r="H85" s="29">
        <f>4970+143.5-2.9</f>
        <v>5110.6000000000004</v>
      </c>
      <c r="I85" s="29">
        <v>1229.7</v>
      </c>
      <c r="J85" s="29">
        <v>2128.3000000000002</v>
      </c>
      <c r="K85" s="29">
        <v>2501.3000000000002</v>
      </c>
      <c r="L85" s="29">
        <v>0</v>
      </c>
      <c r="M85" s="29">
        <v>0</v>
      </c>
      <c r="N85" s="29">
        <v>0</v>
      </c>
      <c r="O85" s="29">
        <v>0</v>
      </c>
      <c r="P85" s="29">
        <v>0</v>
      </c>
    </row>
    <row r="86" spans="1:16" s="4" customFormat="1" ht="34.5" customHeight="1" x14ac:dyDescent="0.25">
      <c r="A86" s="62" t="s">
        <v>62</v>
      </c>
      <c r="B86" s="68" t="s">
        <v>260</v>
      </c>
      <c r="C86" s="65" t="s">
        <v>21</v>
      </c>
      <c r="D86" s="62" t="s">
        <v>101</v>
      </c>
      <c r="E86" s="22" t="s">
        <v>35</v>
      </c>
      <c r="F86" s="66">
        <f>H86+I86+J86+K86+L86+M86+N86+O86+P86</f>
        <v>1444.7</v>
      </c>
      <c r="G86" s="67"/>
      <c r="H86" s="29">
        <f>H87</f>
        <v>727.9</v>
      </c>
      <c r="I86" s="29">
        <f t="shared" ref="I86:P86" si="47">I87</f>
        <v>501.8</v>
      </c>
      <c r="J86" s="29">
        <f t="shared" si="47"/>
        <v>215</v>
      </c>
      <c r="K86" s="29">
        <f t="shared" si="47"/>
        <v>0</v>
      </c>
      <c r="L86" s="29">
        <f t="shared" si="47"/>
        <v>0</v>
      </c>
      <c r="M86" s="29">
        <f t="shared" si="47"/>
        <v>0</v>
      </c>
      <c r="N86" s="29">
        <f t="shared" si="47"/>
        <v>0</v>
      </c>
      <c r="O86" s="29">
        <f t="shared" si="47"/>
        <v>0</v>
      </c>
      <c r="P86" s="29">
        <f t="shared" si="47"/>
        <v>0</v>
      </c>
    </row>
    <row r="87" spans="1:16" s="4" customFormat="1" ht="48" customHeight="1" x14ac:dyDescent="0.25">
      <c r="A87" s="63"/>
      <c r="B87" s="69"/>
      <c r="C87" s="65"/>
      <c r="D87" s="63"/>
      <c r="E87" s="50" t="s">
        <v>268</v>
      </c>
      <c r="F87" s="31" t="s">
        <v>111</v>
      </c>
      <c r="G87" s="25">
        <f>H87+I87+J87+K87+L87+M87+N87+O87+P87</f>
        <v>1444.7</v>
      </c>
      <c r="H87" s="29">
        <v>727.9</v>
      </c>
      <c r="I87" s="29">
        <v>501.8</v>
      </c>
      <c r="J87" s="29">
        <v>215</v>
      </c>
      <c r="K87" s="29">
        <v>0</v>
      </c>
      <c r="L87" s="29">
        <v>0</v>
      </c>
      <c r="M87" s="29">
        <v>0</v>
      </c>
      <c r="N87" s="29">
        <v>0</v>
      </c>
      <c r="O87" s="29">
        <v>0</v>
      </c>
      <c r="P87" s="29">
        <v>0</v>
      </c>
    </row>
    <row r="88" spans="1:16" s="4" customFormat="1" ht="34.5" customHeight="1" x14ac:dyDescent="0.25">
      <c r="A88" s="62" t="s">
        <v>102</v>
      </c>
      <c r="B88" s="68" t="s">
        <v>237</v>
      </c>
      <c r="C88" s="70" t="s">
        <v>41</v>
      </c>
      <c r="D88" s="62" t="s">
        <v>78</v>
      </c>
      <c r="E88" s="22" t="s">
        <v>35</v>
      </c>
      <c r="F88" s="66">
        <f>H88+I88+J88+K88+L88+M88+N88+O88+P88</f>
        <v>111437.99999999999</v>
      </c>
      <c r="G88" s="67"/>
      <c r="H88" s="29">
        <f>H90+H89</f>
        <v>29452.9</v>
      </c>
      <c r="I88" s="29">
        <f>I90+I89</f>
        <v>70581.799999999988</v>
      </c>
      <c r="J88" s="29">
        <f t="shared" ref="J88:P88" si="48">J90+J89</f>
        <v>11403.3</v>
      </c>
      <c r="K88" s="29">
        <f t="shared" si="48"/>
        <v>0</v>
      </c>
      <c r="L88" s="29">
        <f t="shared" si="48"/>
        <v>0</v>
      </c>
      <c r="M88" s="29">
        <f t="shared" si="48"/>
        <v>0</v>
      </c>
      <c r="N88" s="29">
        <f t="shared" si="48"/>
        <v>0</v>
      </c>
      <c r="O88" s="29">
        <f t="shared" si="48"/>
        <v>0</v>
      </c>
      <c r="P88" s="29">
        <f t="shared" si="48"/>
        <v>0</v>
      </c>
    </row>
    <row r="89" spans="1:16" s="4" customFormat="1" ht="28.5" customHeight="1" x14ac:dyDescent="0.25">
      <c r="A89" s="75"/>
      <c r="B89" s="76"/>
      <c r="C89" s="77"/>
      <c r="D89" s="75"/>
      <c r="E89" s="68" t="s">
        <v>240</v>
      </c>
      <c r="F89" s="31" t="s">
        <v>113</v>
      </c>
      <c r="G89" s="25">
        <f>H89+I89+J89+K89+L89+M89+N89+O89+P89</f>
        <v>84772.2</v>
      </c>
      <c r="H89" s="29">
        <v>29450</v>
      </c>
      <c r="I89" s="29">
        <v>48942.7</v>
      </c>
      <c r="J89" s="29">
        <v>6379.5</v>
      </c>
      <c r="K89" s="29">
        <v>0</v>
      </c>
      <c r="L89" s="29">
        <v>0</v>
      </c>
      <c r="M89" s="29">
        <v>0</v>
      </c>
      <c r="N89" s="29">
        <v>0</v>
      </c>
      <c r="O89" s="29">
        <v>0</v>
      </c>
      <c r="P89" s="29">
        <v>0</v>
      </c>
    </row>
    <row r="90" spans="1:16" s="4" customFormat="1" ht="28.5" customHeight="1" x14ac:dyDescent="0.25">
      <c r="A90" s="63"/>
      <c r="B90" s="69"/>
      <c r="C90" s="71"/>
      <c r="D90" s="63"/>
      <c r="E90" s="69"/>
      <c r="F90" s="31" t="s">
        <v>111</v>
      </c>
      <c r="G90" s="25">
        <f>H90+I90+J90+K90+L90+M90+N90+O90+P90</f>
        <v>26665.8</v>
      </c>
      <c r="H90" s="29">
        <v>2.9</v>
      </c>
      <c r="I90" s="29">
        <v>21639.1</v>
      </c>
      <c r="J90" s="29">
        <v>5023.8</v>
      </c>
      <c r="K90" s="29">
        <v>0</v>
      </c>
      <c r="L90" s="29">
        <v>0</v>
      </c>
      <c r="M90" s="29">
        <v>0</v>
      </c>
      <c r="N90" s="29">
        <v>0</v>
      </c>
      <c r="O90" s="29">
        <v>0</v>
      </c>
      <c r="P90" s="29">
        <v>0</v>
      </c>
    </row>
    <row r="91" spans="1:16" s="4" customFormat="1" ht="28.5" customHeight="1" x14ac:dyDescent="0.25">
      <c r="A91" s="74" t="s">
        <v>24</v>
      </c>
      <c r="B91" s="64" t="s">
        <v>116</v>
      </c>
      <c r="C91" s="65" t="s">
        <v>21</v>
      </c>
      <c r="D91" s="74" t="s">
        <v>79</v>
      </c>
      <c r="E91" s="68" t="s">
        <v>35</v>
      </c>
      <c r="F91" s="66">
        <f>H91+I91+J91+K91+L91+M91+N91+O91+P91</f>
        <v>458185.69999999995</v>
      </c>
      <c r="G91" s="67"/>
      <c r="H91" s="29">
        <f>H93+H94+H92</f>
        <v>81090.700000000012</v>
      </c>
      <c r="I91" s="29">
        <f t="shared" ref="I91:P91" si="49">I93+I94+I92</f>
        <v>61154.600000000006</v>
      </c>
      <c r="J91" s="29">
        <f t="shared" si="49"/>
        <v>24770.300000000003</v>
      </c>
      <c r="K91" s="29">
        <f t="shared" si="49"/>
        <v>73842.600000000006</v>
      </c>
      <c r="L91" s="29">
        <f t="shared" si="49"/>
        <v>132799.79999999999</v>
      </c>
      <c r="M91" s="29">
        <f t="shared" si="49"/>
        <v>64688.3</v>
      </c>
      <c r="N91" s="29">
        <f t="shared" si="49"/>
        <v>18791.8</v>
      </c>
      <c r="O91" s="29">
        <f t="shared" si="49"/>
        <v>523.79999999999995</v>
      </c>
      <c r="P91" s="29">
        <f t="shared" si="49"/>
        <v>523.79999999999995</v>
      </c>
    </row>
    <row r="92" spans="1:16" s="4" customFormat="1" ht="28.5" customHeight="1" x14ac:dyDescent="0.25">
      <c r="A92" s="74"/>
      <c r="B92" s="64"/>
      <c r="C92" s="65"/>
      <c r="D92" s="74"/>
      <c r="E92" s="69"/>
      <c r="F92" s="29" t="s">
        <v>227</v>
      </c>
      <c r="G92" s="25">
        <f>H92+I92+J92+K92+L92+M92+N92+O92+P92</f>
        <v>0</v>
      </c>
      <c r="H92" s="29">
        <f>H140</f>
        <v>0</v>
      </c>
      <c r="I92" s="29">
        <f t="shared" ref="I92:P92" si="50">I140</f>
        <v>0</v>
      </c>
      <c r="J92" s="29">
        <f t="shared" si="50"/>
        <v>0</v>
      </c>
      <c r="K92" s="29">
        <f t="shared" si="50"/>
        <v>0</v>
      </c>
      <c r="L92" s="29">
        <f t="shared" si="50"/>
        <v>0</v>
      </c>
      <c r="M92" s="29">
        <f t="shared" si="50"/>
        <v>0</v>
      </c>
      <c r="N92" s="29">
        <f t="shared" si="50"/>
        <v>0</v>
      </c>
      <c r="O92" s="29">
        <f t="shared" si="50"/>
        <v>0</v>
      </c>
      <c r="P92" s="29">
        <f t="shared" si="50"/>
        <v>0</v>
      </c>
    </row>
    <row r="93" spans="1:16" s="4" customFormat="1" ht="18" customHeight="1" x14ac:dyDescent="0.25">
      <c r="A93" s="74"/>
      <c r="B93" s="64"/>
      <c r="C93" s="65"/>
      <c r="D93" s="74"/>
      <c r="E93" s="64" t="s">
        <v>269</v>
      </c>
      <c r="F93" s="31" t="s">
        <v>113</v>
      </c>
      <c r="G93" s="25">
        <f>H93+I93+J93+K93+L93+M93+N93+O93+P93</f>
        <v>214320</v>
      </c>
      <c r="H93" s="29">
        <f t="shared" ref="H93:P93" si="51">H96+H141</f>
        <v>32267.9</v>
      </c>
      <c r="I93" s="29">
        <f t="shared" si="51"/>
        <v>18169.3</v>
      </c>
      <c r="J93" s="29">
        <f t="shared" si="51"/>
        <v>5108.6000000000004</v>
      </c>
      <c r="K93" s="29">
        <f t="shared" si="51"/>
        <v>57125</v>
      </c>
      <c r="L93" s="29">
        <f t="shared" si="51"/>
        <v>101649.2</v>
      </c>
      <c r="M93" s="29">
        <f t="shared" si="51"/>
        <v>0</v>
      </c>
      <c r="N93" s="29">
        <f t="shared" si="51"/>
        <v>0</v>
      </c>
      <c r="O93" s="29">
        <f t="shared" si="51"/>
        <v>0</v>
      </c>
      <c r="P93" s="29">
        <f t="shared" si="51"/>
        <v>0</v>
      </c>
    </row>
    <row r="94" spans="1:16" s="4" customFormat="1" ht="38.450000000000003" customHeight="1" x14ac:dyDescent="0.25">
      <c r="A94" s="74"/>
      <c r="B94" s="64"/>
      <c r="C94" s="65"/>
      <c r="D94" s="74"/>
      <c r="E94" s="64"/>
      <c r="F94" s="31" t="s">
        <v>111</v>
      </c>
      <c r="G94" s="25">
        <f>H94+I94+J94+K94+L94+M94+N94+O94+P94</f>
        <v>243865.69999999995</v>
      </c>
      <c r="H94" s="29">
        <f t="shared" ref="H94:P94" si="52">H97+H142</f>
        <v>48822.8</v>
      </c>
      <c r="I94" s="29">
        <f t="shared" si="52"/>
        <v>42985.3</v>
      </c>
      <c r="J94" s="29">
        <f t="shared" si="52"/>
        <v>19661.7</v>
      </c>
      <c r="K94" s="29">
        <f t="shared" si="52"/>
        <v>16717.599999999999</v>
      </c>
      <c r="L94" s="29">
        <f t="shared" si="52"/>
        <v>31150.6</v>
      </c>
      <c r="M94" s="29">
        <f t="shared" si="52"/>
        <v>64688.3</v>
      </c>
      <c r="N94" s="29">
        <f t="shared" si="52"/>
        <v>18791.8</v>
      </c>
      <c r="O94" s="29">
        <f t="shared" si="52"/>
        <v>523.79999999999995</v>
      </c>
      <c r="P94" s="29">
        <f t="shared" si="52"/>
        <v>523.79999999999995</v>
      </c>
    </row>
    <row r="95" spans="1:16" s="19" customFormat="1" ht="27" customHeight="1" x14ac:dyDescent="0.25">
      <c r="A95" s="74" t="s">
        <v>25</v>
      </c>
      <c r="B95" s="64" t="s">
        <v>115</v>
      </c>
      <c r="C95" s="65" t="s">
        <v>21</v>
      </c>
      <c r="D95" s="74" t="s">
        <v>80</v>
      </c>
      <c r="E95" s="22" t="s">
        <v>35</v>
      </c>
      <c r="F95" s="66">
        <f>H95+I95+J95+K95+L95+M95+N95+O95+P95</f>
        <v>276418.39999999997</v>
      </c>
      <c r="G95" s="67"/>
      <c r="H95" s="29">
        <f>H96+H97</f>
        <v>59096.800000000003</v>
      </c>
      <c r="I95" s="29">
        <f t="shared" ref="I95:P95" si="53">I96+I97</f>
        <v>48225.3</v>
      </c>
      <c r="J95" s="29">
        <f t="shared" si="53"/>
        <v>14245.599999999999</v>
      </c>
      <c r="K95" s="29">
        <f t="shared" si="53"/>
        <v>13186</v>
      </c>
      <c r="L95" s="29">
        <f t="shared" si="53"/>
        <v>117689.5</v>
      </c>
      <c r="M95" s="29">
        <f>M96+M97</f>
        <v>22403.800000000003</v>
      </c>
      <c r="N95" s="29">
        <f t="shared" si="53"/>
        <v>523.79999999999995</v>
      </c>
      <c r="O95" s="29">
        <f t="shared" si="53"/>
        <v>523.79999999999995</v>
      </c>
      <c r="P95" s="29">
        <f t="shared" si="53"/>
        <v>523.79999999999995</v>
      </c>
    </row>
    <row r="96" spans="1:16" s="19" customFormat="1" ht="27" customHeight="1" x14ac:dyDescent="0.25">
      <c r="A96" s="74"/>
      <c r="B96" s="64"/>
      <c r="C96" s="65"/>
      <c r="D96" s="74"/>
      <c r="E96" s="64" t="s">
        <v>61</v>
      </c>
      <c r="F96" s="31" t="s">
        <v>113</v>
      </c>
      <c r="G96" s="25">
        <f>H96+I96+J96+K96+L96+M96+N96+O96+P96</f>
        <v>152946.79999999999</v>
      </c>
      <c r="H96" s="29">
        <f>H103+H112+H137</f>
        <v>22328.5</v>
      </c>
      <c r="I96" s="29">
        <f t="shared" ref="I96:P96" si="54">I103+I112+I137</f>
        <v>18169.3</v>
      </c>
      <c r="J96" s="29">
        <f t="shared" si="54"/>
        <v>3674.8</v>
      </c>
      <c r="K96" s="29">
        <f t="shared" si="54"/>
        <v>7125</v>
      </c>
      <c r="L96" s="29">
        <f t="shared" si="54"/>
        <v>101649.2</v>
      </c>
      <c r="M96" s="29">
        <f t="shared" si="54"/>
        <v>0</v>
      </c>
      <c r="N96" s="29">
        <f t="shared" si="54"/>
        <v>0</v>
      </c>
      <c r="O96" s="29">
        <f t="shared" si="54"/>
        <v>0</v>
      </c>
      <c r="P96" s="29">
        <f t="shared" si="54"/>
        <v>0</v>
      </c>
    </row>
    <row r="97" spans="1:16" s="19" customFormat="1" ht="27" customHeight="1" x14ac:dyDescent="0.25">
      <c r="A97" s="74"/>
      <c r="B97" s="64"/>
      <c r="C97" s="65"/>
      <c r="D97" s="74"/>
      <c r="E97" s="64"/>
      <c r="F97" s="31" t="s">
        <v>111</v>
      </c>
      <c r="G97" s="25">
        <f>H97+I97+J97+K97+L97+M97+N97+O97+P97</f>
        <v>123471.60000000002</v>
      </c>
      <c r="H97" s="29">
        <f t="shared" ref="H97:P97" si="55">H99+H101+H104+H113+H133+H135+H138</f>
        <v>36768.300000000003</v>
      </c>
      <c r="I97" s="29">
        <f t="shared" si="55"/>
        <v>30056</v>
      </c>
      <c r="J97" s="29">
        <f t="shared" si="55"/>
        <v>10570.8</v>
      </c>
      <c r="K97" s="29">
        <f t="shared" si="55"/>
        <v>6061</v>
      </c>
      <c r="L97" s="29">
        <f t="shared" si="55"/>
        <v>16040.3</v>
      </c>
      <c r="M97" s="29">
        <f t="shared" si="55"/>
        <v>22403.800000000003</v>
      </c>
      <c r="N97" s="29">
        <f t="shared" si="55"/>
        <v>523.79999999999995</v>
      </c>
      <c r="O97" s="29">
        <f t="shared" si="55"/>
        <v>523.79999999999995</v>
      </c>
      <c r="P97" s="29">
        <f t="shared" si="55"/>
        <v>523.79999999999995</v>
      </c>
    </row>
    <row r="98" spans="1:16" s="4" customFormat="1" ht="27" customHeight="1" x14ac:dyDescent="0.25">
      <c r="A98" s="74" t="s">
        <v>26</v>
      </c>
      <c r="B98" s="64" t="s">
        <v>238</v>
      </c>
      <c r="C98" s="65" t="s">
        <v>41</v>
      </c>
      <c r="D98" s="74" t="s">
        <v>81</v>
      </c>
      <c r="E98" s="22" t="s">
        <v>35</v>
      </c>
      <c r="F98" s="66">
        <f>H98+I98+J98+K98+L98+M98+N98+O98+P98</f>
        <v>32210.9</v>
      </c>
      <c r="G98" s="67"/>
      <c r="H98" s="29">
        <f>H99</f>
        <v>5082.8</v>
      </c>
      <c r="I98" s="29">
        <f t="shared" ref="I98:P98" si="56">I99</f>
        <v>11465.6</v>
      </c>
      <c r="J98" s="29">
        <f t="shared" si="56"/>
        <v>7934</v>
      </c>
      <c r="K98" s="29">
        <f t="shared" si="56"/>
        <v>2736</v>
      </c>
      <c r="L98" s="29">
        <f t="shared" si="56"/>
        <v>2906.2</v>
      </c>
      <c r="M98" s="29">
        <f t="shared" si="56"/>
        <v>514.9</v>
      </c>
      <c r="N98" s="29">
        <f t="shared" si="56"/>
        <v>523.79999999999995</v>
      </c>
      <c r="O98" s="29">
        <f t="shared" si="56"/>
        <v>523.79999999999995</v>
      </c>
      <c r="P98" s="29">
        <f t="shared" si="56"/>
        <v>523.79999999999995</v>
      </c>
    </row>
    <row r="99" spans="1:16" s="4" customFormat="1" ht="32.25" customHeight="1" x14ac:dyDescent="0.25">
      <c r="A99" s="74"/>
      <c r="B99" s="64"/>
      <c r="C99" s="65"/>
      <c r="D99" s="74"/>
      <c r="E99" s="22" t="s">
        <v>61</v>
      </c>
      <c r="F99" s="31" t="s">
        <v>111</v>
      </c>
      <c r="G99" s="25">
        <f>H99+I99+J99+K99+L99+M99+N99+O99+P99</f>
        <v>32210.9</v>
      </c>
      <c r="H99" s="29">
        <v>5082.8</v>
      </c>
      <c r="I99" s="29">
        <v>11465.6</v>
      </c>
      <c r="J99" s="29">
        <v>7934</v>
      </c>
      <c r="K99" s="29">
        <v>2736</v>
      </c>
      <c r="L99" s="29">
        <v>2906.2</v>
      </c>
      <c r="M99" s="36">
        <v>514.9</v>
      </c>
      <c r="N99" s="29">
        <v>523.79999999999995</v>
      </c>
      <c r="O99" s="29">
        <v>523.79999999999995</v>
      </c>
      <c r="P99" s="29">
        <v>523.79999999999995</v>
      </c>
    </row>
    <row r="100" spans="1:16" s="4" customFormat="1" ht="30" customHeight="1" x14ac:dyDescent="0.25">
      <c r="A100" s="62" t="s">
        <v>47</v>
      </c>
      <c r="B100" s="68" t="s">
        <v>259</v>
      </c>
      <c r="C100" s="65" t="s">
        <v>41</v>
      </c>
      <c r="D100" s="74" t="s">
        <v>106</v>
      </c>
      <c r="E100" s="22" t="s">
        <v>35</v>
      </c>
      <c r="F100" s="66">
        <f>H100+I100+J100+K100+L100+M100+N100+O100+P100</f>
        <v>8887.2000000000007</v>
      </c>
      <c r="G100" s="67"/>
      <c r="H100" s="29">
        <f>H101</f>
        <v>8887.2000000000007</v>
      </c>
      <c r="I100" s="29">
        <f t="shared" ref="I100:P100" si="57">I101</f>
        <v>0</v>
      </c>
      <c r="J100" s="29">
        <f t="shared" si="57"/>
        <v>0</v>
      </c>
      <c r="K100" s="29">
        <f t="shared" si="57"/>
        <v>0</v>
      </c>
      <c r="L100" s="29">
        <f t="shared" si="57"/>
        <v>0</v>
      </c>
      <c r="M100" s="29">
        <f t="shared" si="57"/>
        <v>0</v>
      </c>
      <c r="N100" s="29">
        <f t="shared" si="57"/>
        <v>0</v>
      </c>
      <c r="O100" s="29">
        <f t="shared" si="57"/>
        <v>0</v>
      </c>
      <c r="P100" s="29">
        <f t="shared" si="57"/>
        <v>0</v>
      </c>
    </row>
    <row r="101" spans="1:16" s="4" customFormat="1" ht="30" customHeight="1" x14ac:dyDescent="0.25">
      <c r="A101" s="63"/>
      <c r="B101" s="69"/>
      <c r="C101" s="65"/>
      <c r="D101" s="74"/>
      <c r="E101" s="22" t="s">
        <v>61</v>
      </c>
      <c r="F101" s="31" t="s">
        <v>111</v>
      </c>
      <c r="G101" s="25">
        <f>H101+I101+J101+K101+L101+M101+N101+O101+P101</f>
        <v>8887.2000000000007</v>
      </c>
      <c r="H101" s="29">
        <v>8887.2000000000007</v>
      </c>
      <c r="I101" s="29">
        <v>0</v>
      </c>
      <c r="J101" s="29">
        <v>0</v>
      </c>
      <c r="K101" s="29">
        <v>0</v>
      </c>
      <c r="L101" s="29">
        <v>0</v>
      </c>
      <c r="M101" s="29">
        <v>0</v>
      </c>
      <c r="N101" s="29">
        <v>0</v>
      </c>
      <c r="O101" s="29">
        <v>0</v>
      </c>
      <c r="P101" s="29">
        <v>0</v>
      </c>
    </row>
    <row r="102" spans="1:16" s="4" customFormat="1" ht="24.75" customHeight="1" x14ac:dyDescent="0.25">
      <c r="A102" s="74" t="s">
        <v>103</v>
      </c>
      <c r="B102" s="64" t="s">
        <v>279</v>
      </c>
      <c r="C102" s="65" t="s">
        <v>41</v>
      </c>
      <c r="D102" s="74" t="s">
        <v>152</v>
      </c>
      <c r="E102" s="22" t="s">
        <v>35</v>
      </c>
      <c r="F102" s="66">
        <f>H102+I102+J102+K102+L102+M102+N102+O102+P102</f>
        <v>12975.5</v>
      </c>
      <c r="G102" s="67"/>
      <c r="H102" s="29">
        <f>H103+H104</f>
        <v>0</v>
      </c>
      <c r="I102" s="29">
        <f t="shared" ref="I102:P102" si="58">I103+I104</f>
        <v>0</v>
      </c>
      <c r="J102" s="29">
        <f t="shared" si="58"/>
        <v>3475.5</v>
      </c>
      <c r="K102" s="29">
        <f t="shared" si="58"/>
        <v>9500</v>
      </c>
      <c r="L102" s="29">
        <f t="shared" si="58"/>
        <v>0</v>
      </c>
      <c r="M102" s="29">
        <f t="shared" si="58"/>
        <v>0</v>
      </c>
      <c r="N102" s="29">
        <f t="shared" si="58"/>
        <v>0</v>
      </c>
      <c r="O102" s="29">
        <f t="shared" si="58"/>
        <v>0</v>
      </c>
      <c r="P102" s="29">
        <f t="shared" si="58"/>
        <v>0</v>
      </c>
    </row>
    <row r="103" spans="1:16" s="4" customFormat="1" ht="27.75" customHeight="1" x14ac:dyDescent="0.25">
      <c r="A103" s="74"/>
      <c r="B103" s="64"/>
      <c r="C103" s="65"/>
      <c r="D103" s="74"/>
      <c r="E103" s="64" t="s">
        <v>10</v>
      </c>
      <c r="F103" s="31" t="s">
        <v>113</v>
      </c>
      <c r="G103" s="25">
        <f>H103+I103+J103+K103+L103+M103+N103+O103+P103</f>
        <v>10119.1</v>
      </c>
      <c r="H103" s="29">
        <v>0</v>
      </c>
      <c r="I103" s="29">
        <v>0</v>
      </c>
      <c r="J103" s="29">
        <v>2994.1</v>
      </c>
      <c r="K103" s="29">
        <v>7125</v>
      </c>
      <c r="L103" s="29">
        <v>0</v>
      </c>
      <c r="M103" s="29">
        <v>0</v>
      </c>
      <c r="N103" s="29">
        <v>0</v>
      </c>
      <c r="O103" s="29">
        <v>0</v>
      </c>
      <c r="P103" s="29">
        <v>0</v>
      </c>
    </row>
    <row r="104" spans="1:16" s="4" customFormat="1" ht="73.5" customHeight="1" x14ac:dyDescent="0.25">
      <c r="A104" s="74"/>
      <c r="B104" s="64"/>
      <c r="C104" s="65"/>
      <c r="D104" s="74"/>
      <c r="E104" s="64"/>
      <c r="F104" s="31" t="s">
        <v>111</v>
      </c>
      <c r="G104" s="25">
        <f>H104+I104+J104+K104+L104+M104+N104+O104+P104</f>
        <v>2856.4</v>
      </c>
      <c r="H104" s="29">
        <v>0</v>
      </c>
      <c r="I104" s="29">
        <v>0</v>
      </c>
      <c r="J104" s="29">
        <v>481.4</v>
      </c>
      <c r="K104" s="29">
        <v>2375</v>
      </c>
      <c r="L104" s="29">
        <v>0</v>
      </c>
      <c r="M104" s="29">
        <v>0</v>
      </c>
      <c r="N104" s="29">
        <v>0</v>
      </c>
      <c r="O104" s="29">
        <v>0</v>
      </c>
      <c r="P104" s="29">
        <v>0</v>
      </c>
    </row>
    <row r="105" spans="1:16" s="4" customFormat="1" ht="26.25" customHeight="1" x14ac:dyDescent="0.25">
      <c r="A105" s="74" t="s">
        <v>104</v>
      </c>
      <c r="B105" s="64" t="s">
        <v>153</v>
      </c>
      <c r="C105" s="65"/>
      <c r="D105" s="74"/>
      <c r="E105" s="22" t="s">
        <v>35</v>
      </c>
      <c r="F105" s="66">
        <f>H105+I105+J105+K105+L105+M105+N105+O105+P105</f>
        <v>9500</v>
      </c>
      <c r="G105" s="67"/>
      <c r="H105" s="29">
        <f>H106+H107</f>
        <v>0</v>
      </c>
      <c r="I105" s="29">
        <f>I106+I107</f>
        <v>0</v>
      </c>
      <c r="J105" s="29">
        <f t="shared" ref="J105:P105" si="59">J106+J107</f>
        <v>0</v>
      </c>
      <c r="K105" s="29">
        <f t="shared" si="59"/>
        <v>9500</v>
      </c>
      <c r="L105" s="29">
        <f t="shared" si="59"/>
        <v>0</v>
      </c>
      <c r="M105" s="29">
        <f t="shared" si="59"/>
        <v>0</v>
      </c>
      <c r="N105" s="29">
        <f t="shared" si="59"/>
        <v>0</v>
      </c>
      <c r="O105" s="29">
        <f t="shared" si="59"/>
        <v>0</v>
      </c>
      <c r="P105" s="29">
        <f t="shared" si="59"/>
        <v>0</v>
      </c>
    </row>
    <row r="106" spans="1:16" s="4" customFormat="1" ht="27" customHeight="1" x14ac:dyDescent="0.25">
      <c r="A106" s="74"/>
      <c r="B106" s="64"/>
      <c r="C106" s="65"/>
      <c r="D106" s="74"/>
      <c r="E106" s="64" t="s">
        <v>10</v>
      </c>
      <c r="F106" s="31" t="s">
        <v>113</v>
      </c>
      <c r="G106" s="25">
        <f>H106+I106+J106+K106+L106+M106+N106+O106+P106</f>
        <v>7125</v>
      </c>
      <c r="H106" s="29">
        <v>0</v>
      </c>
      <c r="I106" s="29">
        <v>0</v>
      </c>
      <c r="J106" s="29">
        <v>0</v>
      </c>
      <c r="K106" s="29">
        <v>7125</v>
      </c>
      <c r="L106" s="29">
        <v>0</v>
      </c>
      <c r="M106" s="29">
        <v>0</v>
      </c>
      <c r="N106" s="29">
        <v>0</v>
      </c>
      <c r="O106" s="29">
        <v>0</v>
      </c>
      <c r="P106" s="29">
        <v>0</v>
      </c>
    </row>
    <row r="107" spans="1:16" s="4" customFormat="1" ht="29.25" customHeight="1" x14ac:dyDescent="0.25">
      <c r="A107" s="74"/>
      <c r="B107" s="64"/>
      <c r="C107" s="65"/>
      <c r="D107" s="74"/>
      <c r="E107" s="64"/>
      <c r="F107" s="31" t="s">
        <v>111</v>
      </c>
      <c r="G107" s="25">
        <f>H107+I107+J107+K107+L107+M107+N107+O107+P107</f>
        <v>2375</v>
      </c>
      <c r="H107" s="29">
        <v>0</v>
      </c>
      <c r="I107" s="29">
        <v>0</v>
      </c>
      <c r="J107" s="29">
        <v>0</v>
      </c>
      <c r="K107" s="29">
        <v>2375</v>
      </c>
      <c r="L107" s="29">
        <v>0</v>
      </c>
      <c r="M107" s="29">
        <v>0</v>
      </c>
      <c r="N107" s="29">
        <v>0</v>
      </c>
      <c r="O107" s="29">
        <v>0</v>
      </c>
      <c r="P107" s="29">
        <v>0</v>
      </c>
    </row>
    <row r="108" spans="1:16" s="4" customFormat="1" ht="26.25" customHeight="1" x14ac:dyDescent="0.25">
      <c r="A108" s="37" t="s">
        <v>105</v>
      </c>
      <c r="B108" s="68" t="s">
        <v>154</v>
      </c>
      <c r="C108" s="32"/>
      <c r="D108" s="23"/>
      <c r="E108" s="22" t="s">
        <v>35</v>
      </c>
      <c r="F108" s="66">
        <f>H108+I108+J108+K108+L108+M108+N108+O108+P108</f>
        <v>1925.6</v>
      </c>
      <c r="G108" s="67"/>
      <c r="H108" s="29">
        <f>H109+H110</f>
        <v>0</v>
      </c>
      <c r="I108" s="29">
        <f>I109+I110</f>
        <v>0</v>
      </c>
      <c r="J108" s="29">
        <f t="shared" ref="J108:P108" si="60">J109+J110</f>
        <v>1925.6</v>
      </c>
      <c r="K108" s="29">
        <f t="shared" si="60"/>
        <v>0</v>
      </c>
      <c r="L108" s="29">
        <f t="shared" si="60"/>
        <v>0</v>
      </c>
      <c r="M108" s="29">
        <f t="shared" si="60"/>
        <v>0</v>
      </c>
      <c r="N108" s="29">
        <f t="shared" si="60"/>
        <v>0</v>
      </c>
      <c r="O108" s="29">
        <f t="shared" si="60"/>
        <v>0</v>
      </c>
      <c r="P108" s="29">
        <f t="shared" si="60"/>
        <v>0</v>
      </c>
    </row>
    <row r="109" spans="1:16" s="4" customFormat="1" ht="27" customHeight="1" x14ac:dyDescent="0.25">
      <c r="A109" s="39"/>
      <c r="B109" s="76"/>
      <c r="C109" s="44"/>
      <c r="D109" s="28"/>
      <c r="E109" s="26" t="s">
        <v>10</v>
      </c>
      <c r="F109" s="31" t="s">
        <v>113</v>
      </c>
      <c r="G109" s="25">
        <f>H109+I109+J109+K109+L109+M109+N109+O109+P109</f>
        <v>1444.2</v>
      </c>
      <c r="H109" s="29">
        <v>0</v>
      </c>
      <c r="I109" s="29">
        <v>0</v>
      </c>
      <c r="J109" s="29">
        <v>1444.2</v>
      </c>
      <c r="K109" s="29">
        <v>0</v>
      </c>
      <c r="L109" s="29">
        <v>0</v>
      </c>
      <c r="M109" s="29">
        <v>0</v>
      </c>
      <c r="N109" s="29">
        <v>0</v>
      </c>
      <c r="O109" s="29">
        <v>0</v>
      </c>
      <c r="P109" s="29">
        <v>0</v>
      </c>
    </row>
    <row r="110" spans="1:16" s="4" customFormat="1" ht="29.25" customHeight="1" x14ac:dyDescent="0.25">
      <c r="A110" s="38"/>
      <c r="B110" s="69"/>
      <c r="C110" s="34"/>
      <c r="D110" s="24"/>
      <c r="E110" s="27"/>
      <c r="F110" s="31" t="s">
        <v>111</v>
      </c>
      <c r="G110" s="25">
        <f>H110+I110+J110+K110+L110+M110+N110+O110+P110</f>
        <v>481.4</v>
      </c>
      <c r="H110" s="29">
        <v>0</v>
      </c>
      <c r="I110" s="29">
        <v>0</v>
      </c>
      <c r="J110" s="29">
        <v>481.4</v>
      </c>
      <c r="K110" s="29">
        <v>0</v>
      </c>
      <c r="L110" s="29">
        <v>0</v>
      </c>
      <c r="M110" s="29">
        <v>0</v>
      </c>
      <c r="N110" s="29">
        <v>0</v>
      </c>
      <c r="O110" s="29">
        <v>0</v>
      </c>
      <c r="P110" s="29">
        <v>0</v>
      </c>
    </row>
    <row r="111" spans="1:16" s="4" customFormat="1" ht="45" customHeight="1" x14ac:dyDescent="0.25">
      <c r="A111" s="37" t="s">
        <v>155</v>
      </c>
      <c r="B111" s="68" t="s">
        <v>156</v>
      </c>
      <c r="C111" s="32" t="s">
        <v>41</v>
      </c>
      <c r="D111" s="23" t="s">
        <v>82</v>
      </c>
      <c r="E111" s="22" t="s">
        <v>35</v>
      </c>
      <c r="F111" s="66">
        <f>H111+I111+J111+K111+L111+M111+N111+O111+P111</f>
        <v>87444.800000000003</v>
      </c>
      <c r="G111" s="67"/>
      <c r="H111" s="29">
        <f>H112+H113</f>
        <v>45126.8</v>
      </c>
      <c r="I111" s="29">
        <f>I112+I113</f>
        <v>36759.699999999997</v>
      </c>
      <c r="J111" s="29">
        <f t="shared" ref="J111:P111" si="61">J112+J113</f>
        <v>1886.1000000000001</v>
      </c>
      <c r="K111" s="29">
        <f t="shared" si="61"/>
        <v>0</v>
      </c>
      <c r="L111" s="29">
        <f t="shared" si="61"/>
        <v>3672.2</v>
      </c>
      <c r="M111" s="29">
        <f t="shared" si="61"/>
        <v>0</v>
      </c>
      <c r="N111" s="29">
        <f t="shared" si="61"/>
        <v>0</v>
      </c>
      <c r="O111" s="29">
        <f t="shared" si="61"/>
        <v>0</v>
      </c>
      <c r="P111" s="29">
        <f t="shared" si="61"/>
        <v>0</v>
      </c>
    </row>
    <row r="112" spans="1:16" s="4" customFormat="1" ht="27" customHeight="1" x14ac:dyDescent="0.25">
      <c r="A112" s="39"/>
      <c r="B112" s="76"/>
      <c r="C112" s="44"/>
      <c r="D112" s="28"/>
      <c r="E112" s="26" t="s">
        <v>10</v>
      </c>
      <c r="F112" s="31" t="s">
        <v>113</v>
      </c>
      <c r="G112" s="25">
        <f>H112+I112+J112+K112+L112+M112+N112+O112+P112</f>
        <v>42827.7</v>
      </c>
      <c r="H112" s="29">
        <v>22328.5</v>
      </c>
      <c r="I112" s="29">
        <v>18169.3</v>
      </c>
      <c r="J112" s="29">
        <v>680.7</v>
      </c>
      <c r="K112" s="29">
        <v>0</v>
      </c>
      <c r="L112" s="29">
        <v>1649.2</v>
      </c>
      <c r="M112" s="29">
        <v>0</v>
      </c>
      <c r="N112" s="29">
        <v>0</v>
      </c>
      <c r="O112" s="29">
        <v>0</v>
      </c>
      <c r="P112" s="29">
        <v>0</v>
      </c>
    </row>
    <row r="113" spans="1:16" s="4" customFormat="1" ht="29.25" customHeight="1" x14ac:dyDescent="0.25">
      <c r="A113" s="38"/>
      <c r="B113" s="69"/>
      <c r="C113" s="34"/>
      <c r="D113" s="24"/>
      <c r="E113" s="27"/>
      <c r="F113" s="31" t="s">
        <v>111</v>
      </c>
      <c r="G113" s="25">
        <f>H113+I113+J113+K113+L113+M113+N113+O113+P113</f>
        <v>44617.1</v>
      </c>
      <c r="H113" s="29">
        <v>22798.3</v>
      </c>
      <c r="I113" s="29">
        <v>18590.400000000001</v>
      </c>
      <c r="J113" s="29">
        <v>1205.4000000000001</v>
      </c>
      <c r="K113" s="29">
        <v>0</v>
      </c>
      <c r="L113" s="29">
        <v>2023</v>
      </c>
      <c r="M113" s="29">
        <v>0</v>
      </c>
      <c r="N113" s="29">
        <v>0</v>
      </c>
      <c r="O113" s="29">
        <v>0</v>
      </c>
      <c r="P113" s="29">
        <v>0</v>
      </c>
    </row>
    <row r="114" spans="1:16" s="4" customFormat="1" ht="33" customHeight="1" x14ac:dyDescent="0.25">
      <c r="A114" s="37" t="s">
        <v>157</v>
      </c>
      <c r="B114" s="68" t="s">
        <v>158</v>
      </c>
      <c r="C114" s="32"/>
      <c r="D114" s="23"/>
      <c r="E114" s="22" t="s">
        <v>35</v>
      </c>
      <c r="F114" s="66">
        <f>H114+I114+J114+K114+L114+M114+N114+O114+P114</f>
        <v>1886.1000000000001</v>
      </c>
      <c r="G114" s="67"/>
      <c r="H114" s="29">
        <f>H115+H116</f>
        <v>0</v>
      </c>
      <c r="I114" s="29">
        <f>I115+I116</f>
        <v>0</v>
      </c>
      <c r="J114" s="29">
        <f t="shared" ref="J114:P114" si="62">J115+J116</f>
        <v>1886.1000000000001</v>
      </c>
      <c r="K114" s="29">
        <f t="shared" si="62"/>
        <v>0</v>
      </c>
      <c r="L114" s="29">
        <f t="shared" si="62"/>
        <v>0</v>
      </c>
      <c r="M114" s="29">
        <f t="shared" si="62"/>
        <v>0</v>
      </c>
      <c r="N114" s="29">
        <f t="shared" si="62"/>
        <v>0</v>
      </c>
      <c r="O114" s="29">
        <f t="shared" si="62"/>
        <v>0</v>
      </c>
      <c r="P114" s="29">
        <f t="shared" si="62"/>
        <v>0</v>
      </c>
    </row>
    <row r="115" spans="1:16" s="4" customFormat="1" ht="27" customHeight="1" x14ac:dyDescent="0.25">
      <c r="A115" s="39"/>
      <c r="B115" s="76"/>
      <c r="C115" s="44"/>
      <c r="D115" s="28"/>
      <c r="E115" s="26" t="s">
        <v>10</v>
      </c>
      <c r="F115" s="31" t="s">
        <v>113</v>
      </c>
      <c r="G115" s="25">
        <f>H115+I115+J115+K115+L115+M115+N115+O115+P115</f>
        <v>680.7</v>
      </c>
      <c r="H115" s="29">
        <v>0</v>
      </c>
      <c r="I115" s="29">
        <v>0</v>
      </c>
      <c r="J115" s="29">
        <v>680.7</v>
      </c>
      <c r="K115" s="29">
        <v>0</v>
      </c>
      <c r="L115" s="29">
        <v>0</v>
      </c>
      <c r="M115" s="29">
        <v>0</v>
      </c>
      <c r="N115" s="29">
        <v>0</v>
      </c>
      <c r="O115" s="29">
        <v>0</v>
      </c>
      <c r="P115" s="29">
        <v>0</v>
      </c>
    </row>
    <row r="116" spans="1:16" s="4" customFormat="1" ht="17.25" customHeight="1" x14ac:dyDescent="0.25">
      <c r="A116" s="38"/>
      <c r="B116" s="69"/>
      <c r="C116" s="34"/>
      <c r="D116" s="24"/>
      <c r="E116" s="27"/>
      <c r="F116" s="31" t="s">
        <v>111</v>
      </c>
      <c r="G116" s="25">
        <f>H116+I116+J116+K116+L116+M116+N116+O116+P116</f>
        <v>1205.4000000000001</v>
      </c>
      <c r="H116" s="29">
        <v>0</v>
      </c>
      <c r="I116" s="29">
        <v>0</v>
      </c>
      <c r="J116" s="29">
        <v>1205.4000000000001</v>
      </c>
      <c r="K116" s="29">
        <v>0</v>
      </c>
      <c r="L116" s="29">
        <v>0</v>
      </c>
      <c r="M116" s="29">
        <v>0</v>
      </c>
      <c r="N116" s="29">
        <v>0</v>
      </c>
      <c r="O116" s="29">
        <v>0</v>
      </c>
      <c r="P116" s="29">
        <v>0</v>
      </c>
    </row>
    <row r="117" spans="1:16" s="4" customFormat="1" ht="26.25" customHeight="1" x14ac:dyDescent="0.25">
      <c r="A117" s="37" t="s">
        <v>159</v>
      </c>
      <c r="B117" s="68" t="s">
        <v>160</v>
      </c>
      <c r="C117" s="32"/>
      <c r="D117" s="23"/>
      <c r="E117" s="22" t="s">
        <v>35</v>
      </c>
      <c r="F117" s="66">
        <f>H117+I117+J117+K117+L117+M117+N117+O117+P117</f>
        <v>45977.100000000006</v>
      </c>
      <c r="G117" s="67"/>
      <c r="H117" s="29">
        <f>H118+H119</f>
        <v>24919.8</v>
      </c>
      <c r="I117" s="29">
        <f>I118+I119</f>
        <v>21057.300000000003</v>
      </c>
      <c r="J117" s="29">
        <f t="shared" ref="J117:P117" si="63">J118+J119</f>
        <v>0</v>
      </c>
      <c r="K117" s="29">
        <f t="shared" si="63"/>
        <v>0</v>
      </c>
      <c r="L117" s="29">
        <f t="shared" si="63"/>
        <v>0</v>
      </c>
      <c r="M117" s="29">
        <f t="shared" si="63"/>
        <v>0</v>
      </c>
      <c r="N117" s="29">
        <f t="shared" si="63"/>
        <v>0</v>
      </c>
      <c r="O117" s="29">
        <f t="shared" si="63"/>
        <v>0</v>
      </c>
      <c r="P117" s="29">
        <f t="shared" si="63"/>
        <v>0</v>
      </c>
    </row>
    <row r="118" spans="1:16" s="4" customFormat="1" ht="27" customHeight="1" x14ac:dyDescent="0.25">
      <c r="A118" s="39"/>
      <c r="B118" s="76"/>
      <c r="C118" s="44"/>
      <c r="D118" s="28"/>
      <c r="E118" s="26" t="s">
        <v>10</v>
      </c>
      <c r="F118" s="31" t="s">
        <v>113</v>
      </c>
      <c r="G118" s="25">
        <f>H118+I118+J118+K118+L118+M118+N118+O118+P118</f>
        <v>22543.1</v>
      </c>
      <c r="H118" s="29">
        <v>12225</v>
      </c>
      <c r="I118" s="29">
        <v>10318.1</v>
      </c>
      <c r="J118" s="29">
        <v>0</v>
      </c>
      <c r="K118" s="29">
        <v>0</v>
      </c>
      <c r="L118" s="29">
        <v>0</v>
      </c>
      <c r="M118" s="29">
        <v>0</v>
      </c>
      <c r="N118" s="29">
        <v>0</v>
      </c>
      <c r="O118" s="29">
        <v>0</v>
      </c>
      <c r="P118" s="29">
        <v>0</v>
      </c>
    </row>
    <row r="119" spans="1:16" s="4" customFormat="1" ht="29.25" customHeight="1" x14ac:dyDescent="0.25">
      <c r="A119" s="38"/>
      <c r="B119" s="69"/>
      <c r="C119" s="34"/>
      <c r="D119" s="24"/>
      <c r="E119" s="27"/>
      <c r="F119" s="31" t="s">
        <v>111</v>
      </c>
      <c r="G119" s="25">
        <f>H119+I119+J119+K119+L119+M119+N119+O119+P119</f>
        <v>23434</v>
      </c>
      <c r="H119" s="29">
        <v>12694.8</v>
      </c>
      <c r="I119" s="29">
        <v>10739.2</v>
      </c>
      <c r="J119" s="29">
        <v>0</v>
      </c>
      <c r="K119" s="29">
        <v>0</v>
      </c>
      <c r="L119" s="29">
        <v>0</v>
      </c>
      <c r="M119" s="29">
        <v>0</v>
      </c>
      <c r="N119" s="29">
        <v>0</v>
      </c>
      <c r="O119" s="29">
        <v>0</v>
      </c>
      <c r="P119" s="29">
        <v>0</v>
      </c>
    </row>
    <row r="120" spans="1:16" s="4" customFormat="1" ht="37.5" customHeight="1" x14ac:dyDescent="0.25">
      <c r="A120" s="37" t="s">
        <v>161</v>
      </c>
      <c r="B120" s="8" t="s">
        <v>162</v>
      </c>
      <c r="C120" s="32"/>
      <c r="D120" s="23"/>
      <c r="E120" s="22" t="s">
        <v>35</v>
      </c>
      <c r="F120" s="66">
        <f>H120+I120+J120+K120+L120+M120+N120+O120+P120</f>
        <v>3597.6</v>
      </c>
      <c r="G120" s="67"/>
      <c r="H120" s="29">
        <f>H121+H122</f>
        <v>3597.6</v>
      </c>
      <c r="I120" s="29">
        <f>I121+I122</f>
        <v>0</v>
      </c>
      <c r="J120" s="29">
        <f t="shared" ref="J120:P120" si="64">J121+J122</f>
        <v>0</v>
      </c>
      <c r="K120" s="29">
        <f t="shared" si="64"/>
        <v>0</v>
      </c>
      <c r="L120" s="29">
        <f t="shared" si="64"/>
        <v>0</v>
      </c>
      <c r="M120" s="29">
        <f t="shared" si="64"/>
        <v>0</v>
      </c>
      <c r="N120" s="29">
        <f t="shared" si="64"/>
        <v>0</v>
      </c>
      <c r="O120" s="29">
        <f t="shared" si="64"/>
        <v>0</v>
      </c>
      <c r="P120" s="29">
        <f t="shared" si="64"/>
        <v>0</v>
      </c>
    </row>
    <row r="121" spans="1:16" s="4" customFormat="1" ht="27" customHeight="1" x14ac:dyDescent="0.25">
      <c r="A121" s="39"/>
      <c r="B121" s="9"/>
      <c r="C121" s="44"/>
      <c r="D121" s="28"/>
      <c r="E121" s="26" t="s">
        <v>10</v>
      </c>
      <c r="F121" s="31" t="s">
        <v>113</v>
      </c>
      <c r="G121" s="25">
        <f>H121+I121+J121+K121+L121+M121+N121+O121+P121</f>
        <v>1798.8</v>
      </c>
      <c r="H121" s="29">
        <v>1798.8</v>
      </c>
      <c r="I121" s="29">
        <v>0</v>
      </c>
      <c r="J121" s="29">
        <v>0</v>
      </c>
      <c r="K121" s="29">
        <v>0</v>
      </c>
      <c r="L121" s="29">
        <v>0</v>
      </c>
      <c r="M121" s="29">
        <v>0</v>
      </c>
      <c r="N121" s="29">
        <v>0</v>
      </c>
      <c r="O121" s="29">
        <v>0</v>
      </c>
      <c r="P121" s="29">
        <v>0</v>
      </c>
    </row>
    <row r="122" spans="1:16" s="4" customFormat="1" ht="29.25" customHeight="1" x14ac:dyDescent="0.25">
      <c r="A122" s="38"/>
      <c r="B122" s="27"/>
      <c r="C122" s="34"/>
      <c r="D122" s="24"/>
      <c r="E122" s="27"/>
      <c r="F122" s="31" t="s">
        <v>111</v>
      </c>
      <c r="G122" s="25">
        <f>H122+I122+J122+K122+L122+M122+N122+O122+P122</f>
        <v>1798.8</v>
      </c>
      <c r="H122" s="29">
        <v>1798.8</v>
      </c>
      <c r="I122" s="29">
        <v>0</v>
      </c>
      <c r="J122" s="29">
        <v>0</v>
      </c>
      <c r="K122" s="29">
        <v>0</v>
      </c>
      <c r="L122" s="29">
        <v>0</v>
      </c>
      <c r="M122" s="29">
        <v>0</v>
      </c>
      <c r="N122" s="29">
        <v>0</v>
      </c>
      <c r="O122" s="29">
        <v>0</v>
      </c>
      <c r="P122" s="29">
        <v>0</v>
      </c>
    </row>
    <row r="123" spans="1:16" s="4" customFormat="1" ht="26.25" customHeight="1" x14ac:dyDescent="0.25">
      <c r="A123" s="37" t="s">
        <v>163</v>
      </c>
      <c r="B123" s="8" t="s">
        <v>165</v>
      </c>
      <c r="C123" s="32"/>
      <c r="D123" s="23"/>
      <c r="E123" s="22" t="s">
        <v>35</v>
      </c>
      <c r="F123" s="66">
        <f>H123+I123+J123+K123+L123+M123+N123+O123+P123</f>
        <v>32311.800000000003</v>
      </c>
      <c r="G123" s="67"/>
      <c r="H123" s="29">
        <f>H124+H125</f>
        <v>16609.400000000001</v>
      </c>
      <c r="I123" s="29">
        <f>I124+I125</f>
        <v>15702.4</v>
      </c>
      <c r="J123" s="29">
        <f t="shared" ref="J123:P123" si="65">J124+J125</f>
        <v>0</v>
      </c>
      <c r="K123" s="29">
        <f t="shared" si="65"/>
        <v>0</v>
      </c>
      <c r="L123" s="29">
        <f t="shared" si="65"/>
        <v>0</v>
      </c>
      <c r="M123" s="29">
        <f t="shared" si="65"/>
        <v>0</v>
      </c>
      <c r="N123" s="29">
        <f t="shared" si="65"/>
        <v>0</v>
      </c>
      <c r="O123" s="29">
        <f t="shared" si="65"/>
        <v>0</v>
      </c>
      <c r="P123" s="29">
        <f t="shared" si="65"/>
        <v>0</v>
      </c>
    </row>
    <row r="124" spans="1:16" s="4" customFormat="1" ht="27" customHeight="1" x14ac:dyDescent="0.25">
      <c r="A124" s="39"/>
      <c r="B124" s="9"/>
      <c r="C124" s="44"/>
      <c r="D124" s="28"/>
      <c r="E124" s="26" t="s">
        <v>10</v>
      </c>
      <c r="F124" s="31" t="s">
        <v>113</v>
      </c>
      <c r="G124" s="25">
        <f>H124+I124+J124+K124+L124+M124+N124+O124+P124</f>
        <v>16155.900000000001</v>
      </c>
      <c r="H124" s="29">
        <v>8304.7000000000007</v>
      </c>
      <c r="I124" s="29">
        <v>7851.2</v>
      </c>
      <c r="J124" s="29">
        <v>0</v>
      </c>
      <c r="K124" s="29">
        <v>0</v>
      </c>
      <c r="L124" s="29">
        <v>0</v>
      </c>
      <c r="M124" s="29">
        <v>0</v>
      </c>
      <c r="N124" s="29">
        <v>0</v>
      </c>
      <c r="O124" s="29">
        <v>0</v>
      </c>
      <c r="P124" s="29">
        <v>0</v>
      </c>
    </row>
    <row r="125" spans="1:16" s="4" customFormat="1" ht="29.25" customHeight="1" x14ac:dyDescent="0.25">
      <c r="A125" s="38"/>
      <c r="B125" s="27"/>
      <c r="C125" s="34"/>
      <c r="D125" s="24"/>
      <c r="E125" s="27"/>
      <c r="F125" s="31" t="s">
        <v>111</v>
      </c>
      <c r="G125" s="25">
        <f>H125+I125+J125+K125+L125+M125+N125+O125+P125</f>
        <v>16155.900000000001</v>
      </c>
      <c r="H125" s="29">
        <v>8304.7000000000007</v>
      </c>
      <c r="I125" s="29">
        <v>7851.2</v>
      </c>
      <c r="J125" s="29">
        <v>0</v>
      </c>
      <c r="K125" s="29">
        <v>0</v>
      </c>
      <c r="L125" s="29">
        <v>0</v>
      </c>
      <c r="M125" s="29">
        <v>0</v>
      </c>
      <c r="N125" s="29">
        <v>0</v>
      </c>
      <c r="O125" s="29">
        <v>0</v>
      </c>
      <c r="P125" s="29">
        <v>0</v>
      </c>
    </row>
    <row r="126" spans="1:16" s="4" customFormat="1" ht="26.25" customHeight="1" x14ac:dyDescent="0.25">
      <c r="A126" s="37" t="s">
        <v>164</v>
      </c>
      <c r="B126" s="68" t="s">
        <v>280</v>
      </c>
      <c r="C126" s="32"/>
      <c r="D126" s="23"/>
      <c r="E126" s="22" t="s">
        <v>35</v>
      </c>
      <c r="F126" s="66">
        <f>H126+I126+J126+K126+L126+M126+N126+O126+P126</f>
        <v>2946.3</v>
      </c>
      <c r="G126" s="67"/>
      <c r="H126" s="29">
        <f>H127+H128</f>
        <v>0</v>
      </c>
      <c r="I126" s="29">
        <f>I127+I128</f>
        <v>0</v>
      </c>
      <c r="J126" s="29">
        <f t="shared" ref="J126:P126" si="66">J127+J128</f>
        <v>0</v>
      </c>
      <c r="K126" s="29">
        <f t="shared" si="66"/>
        <v>0</v>
      </c>
      <c r="L126" s="29">
        <f t="shared" si="66"/>
        <v>2946.3</v>
      </c>
      <c r="M126" s="29">
        <f t="shared" si="66"/>
        <v>0</v>
      </c>
      <c r="N126" s="29">
        <f t="shared" si="66"/>
        <v>0</v>
      </c>
      <c r="O126" s="29">
        <f t="shared" si="66"/>
        <v>0</v>
      </c>
      <c r="P126" s="29">
        <f t="shared" si="66"/>
        <v>0</v>
      </c>
    </row>
    <row r="127" spans="1:16" s="4" customFormat="1" ht="27" customHeight="1" x14ac:dyDescent="0.25">
      <c r="A127" s="39"/>
      <c r="B127" s="76"/>
      <c r="C127" s="44"/>
      <c r="D127" s="28"/>
      <c r="E127" s="26" t="s">
        <v>10</v>
      </c>
      <c r="F127" s="31" t="s">
        <v>113</v>
      </c>
      <c r="G127" s="25">
        <f>H127+I127+J127+K127+L127+M127+N127+O127+P127</f>
        <v>1283.2</v>
      </c>
      <c r="H127" s="29">
        <v>0</v>
      </c>
      <c r="I127" s="29">
        <v>0</v>
      </c>
      <c r="J127" s="29">
        <v>0</v>
      </c>
      <c r="K127" s="29">
        <v>0</v>
      </c>
      <c r="L127" s="29">
        <v>1283.2</v>
      </c>
      <c r="M127" s="29">
        <v>0</v>
      </c>
      <c r="N127" s="29">
        <v>0</v>
      </c>
      <c r="O127" s="29">
        <v>0</v>
      </c>
      <c r="P127" s="29">
        <v>0</v>
      </c>
    </row>
    <row r="128" spans="1:16" s="4" customFormat="1" ht="29.25" customHeight="1" x14ac:dyDescent="0.25">
      <c r="A128" s="38"/>
      <c r="B128" s="69"/>
      <c r="C128" s="34"/>
      <c r="D128" s="24"/>
      <c r="E128" s="27"/>
      <c r="F128" s="31" t="s">
        <v>111</v>
      </c>
      <c r="G128" s="25">
        <f>H128+I128+J128+K128+L128+M128+N128+O128+P128</f>
        <v>1663.1</v>
      </c>
      <c r="H128" s="29">
        <v>0</v>
      </c>
      <c r="I128" s="29">
        <v>0</v>
      </c>
      <c r="J128" s="29">
        <v>0</v>
      </c>
      <c r="K128" s="29">
        <v>0</v>
      </c>
      <c r="L128" s="29">
        <v>1663.1</v>
      </c>
      <c r="M128" s="29">
        <v>0</v>
      </c>
      <c r="N128" s="29">
        <v>0</v>
      </c>
      <c r="O128" s="29">
        <v>0</v>
      </c>
      <c r="P128" s="29">
        <v>0</v>
      </c>
    </row>
    <row r="129" spans="1:16" s="4" customFormat="1" ht="26.25" customHeight="1" x14ac:dyDescent="0.25">
      <c r="A129" s="37" t="s">
        <v>166</v>
      </c>
      <c r="B129" s="68" t="s">
        <v>167</v>
      </c>
      <c r="C129" s="32"/>
      <c r="D129" s="23"/>
      <c r="E129" s="22" t="s">
        <v>35</v>
      </c>
      <c r="F129" s="66">
        <f>H129+I129+J129+K129+L129+M129+N129+O129+P129</f>
        <v>725.8</v>
      </c>
      <c r="G129" s="67"/>
      <c r="H129" s="29">
        <f>H130+H131</f>
        <v>0</v>
      </c>
      <c r="I129" s="29">
        <f>I130+I131</f>
        <v>0</v>
      </c>
      <c r="J129" s="29">
        <f t="shared" ref="J129:P129" si="67">J130+J131</f>
        <v>0</v>
      </c>
      <c r="K129" s="29">
        <f t="shared" si="67"/>
        <v>0</v>
      </c>
      <c r="L129" s="29">
        <f t="shared" si="67"/>
        <v>725.8</v>
      </c>
      <c r="M129" s="29">
        <f t="shared" si="67"/>
        <v>0</v>
      </c>
      <c r="N129" s="29">
        <f t="shared" si="67"/>
        <v>0</v>
      </c>
      <c r="O129" s="29">
        <f t="shared" si="67"/>
        <v>0</v>
      </c>
      <c r="P129" s="29">
        <f t="shared" si="67"/>
        <v>0</v>
      </c>
    </row>
    <row r="130" spans="1:16" s="4" customFormat="1" ht="27" customHeight="1" x14ac:dyDescent="0.25">
      <c r="A130" s="39"/>
      <c r="B130" s="76"/>
      <c r="C130" s="44"/>
      <c r="D130" s="28"/>
      <c r="E130" s="26" t="s">
        <v>10</v>
      </c>
      <c r="F130" s="31" t="s">
        <v>113</v>
      </c>
      <c r="G130" s="25">
        <f>H130+I130+J130+K130+L130+M130+N130+O130+P130</f>
        <v>366</v>
      </c>
      <c r="H130" s="29">
        <v>0</v>
      </c>
      <c r="I130" s="29">
        <v>0</v>
      </c>
      <c r="J130" s="29">
        <v>0</v>
      </c>
      <c r="K130" s="29">
        <v>0</v>
      </c>
      <c r="L130" s="29">
        <v>366</v>
      </c>
      <c r="M130" s="29">
        <v>0</v>
      </c>
      <c r="N130" s="29">
        <v>0</v>
      </c>
      <c r="O130" s="29">
        <v>0</v>
      </c>
      <c r="P130" s="29">
        <v>0</v>
      </c>
    </row>
    <row r="131" spans="1:16" s="4" customFormat="1" ht="29.25" customHeight="1" x14ac:dyDescent="0.25">
      <c r="A131" s="38"/>
      <c r="B131" s="69"/>
      <c r="C131" s="34"/>
      <c r="D131" s="24"/>
      <c r="E131" s="27"/>
      <c r="F131" s="31" t="s">
        <v>111</v>
      </c>
      <c r="G131" s="25">
        <f>H131+I131+J131+K131+L131+M131+N131+O131+P131</f>
        <v>359.8</v>
      </c>
      <c r="H131" s="29">
        <v>0</v>
      </c>
      <c r="I131" s="29">
        <v>0</v>
      </c>
      <c r="J131" s="29">
        <v>0</v>
      </c>
      <c r="K131" s="29">
        <v>0</v>
      </c>
      <c r="L131" s="36">
        <v>359.8</v>
      </c>
      <c r="M131" s="29">
        <v>0</v>
      </c>
      <c r="N131" s="29">
        <v>0</v>
      </c>
      <c r="O131" s="29">
        <v>0</v>
      </c>
      <c r="P131" s="29">
        <v>0</v>
      </c>
    </row>
    <row r="132" spans="1:16" s="4" customFormat="1" ht="26.25" customHeight="1" x14ac:dyDescent="0.25">
      <c r="A132" s="37" t="s">
        <v>168</v>
      </c>
      <c r="B132" s="68" t="s">
        <v>169</v>
      </c>
      <c r="C132" s="32" t="s">
        <v>21</v>
      </c>
      <c r="D132" s="23" t="s">
        <v>170</v>
      </c>
      <c r="E132" s="68" t="s">
        <v>35</v>
      </c>
      <c r="F132" s="66">
        <f>H132+I132+J132+K132+L132+M132+N132+O132+P132</f>
        <v>1900</v>
      </c>
      <c r="G132" s="67"/>
      <c r="H132" s="29">
        <f>H133</f>
        <v>0</v>
      </c>
      <c r="I132" s="29">
        <f t="shared" ref="I132:P132" si="68">I133</f>
        <v>0</v>
      </c>
      <c r="J132" s="29">
        <f t="shared" si="68"/>
        <v>950</v>
      </c>
      <c r="K132" s="29">
        <f t="shared" si="68"/>
        <v>950</v>
      </c>
      <c r="L132" s="29">
        <f t="shared" si="68"/>
        <v>0</v>
      </c>
      <c r="M132" s="29">
        <f t="shared" si="68"/>
        <v>0</v>
      </c>
      <c r="N132" s="29">
        <f t="shared" si="68"/>
        <v>0</v>
      </c>
      <c r="O132" s="29">
        <f t="shared" si="68"/>
        <v>0</v>
      </c>
      <c r="P132" s="29">
        <f t="shared" si="68"/>
        <v>0</v>
      </c>
    </row>
    <row r="133" spans="1:16" s="4" customFormat="1" ht="29.25" customHeight="1" x14ac:dyDescent="0.25">
      <c r="A133" s="38"/>
      <c r="B133" s="69"/>
      <c r="C133" s="34"/>
      <c r="D133" s="24"/>
      <c r="E133" s="69"/>
      <c r="F133" s="31" t="s">
        <v>111</v>
      </c>
      <c r="G133" s="25">
        <f>H133+I133+J133+K133+L133+M133+N133+O133+P133</f>
        <v>1900</v>
      </c>
      <c r="H133" s="29">
        <v>0</v>
      </c>
      <c r="I133" s="29">
        <v>0</v>
      </c>
      <c r="J133" s="29">
        <v>950</v>
      </c>
      <c r="K133" s="29">
        <v>950</v>
      </c>
      <c r="L133" s="29">
        <v>0</v>
      </c>
      <c r="M133" s="29">
        <v>0</v>
      </c>
      <c r="N133" s="29">
        <v>0</v>
      </c>
      <c r="O133" s="29">
        <v>0</v>
      </c>
      <c r="P133" s="29">
        <v>0</v>
      </c>
    </row>
    <row r="134" spans="1:16" s="4" customFormat="1" ht="26.25" customHeight="1" x14ac:dyDescent="0.25">
      <c r="A134" s="37" t="s">
        <v>171</v>
      </c>
      <c r="B134" s="68" t="s">
        <v>281</v>
      </c>
      <c r="C134" s="32" t="s">
        <v>21</v>
      </c>
      <c r="D134" s="23" t="s">
        <v>175</v>
      </c>
      <c r="E134" s="68" t="s">
        <v>35</v>
      </c>
      <c r="F134" s="66">
        <f>H134+I134+J134+K134+L134+M134+N134+O134+P134</f>
        <v>21888.9</v>
      </c>
      <c r="G134" s="67"/>
      <c r="H134" s="29">
        <f>H135</f>
        <v>0</v>
      </c>
      <c r="I134" s="29">
        <f t="shared" ref="I134:P134" si="69">I135</f>
        <v>0</v>
      </c>
      <c r="J134" s="29">
        <f t="shared" si="69"/>
        <v>0</v>
      </c>
      <c r="K134" s="29">
        <f t="shared" si="69"/>
        <v>0</v>
      </c>
      <c r="L134" s="29">
        <f t="shared" si="69"/>
        <v>0</v>
      </c>
      <c r="M134" s="29">
        <f t="shared" si="69"/>
        <v>21888.9</v>
      </c>
      <c r="N134" s="29">
        <f t="shared" si="69"/>
        <v>0</v>
      </c>
      <c r="O134" s="29">
        <f t="shared" si="69"/>
        <v>0</v>
      </c>
      <c r="P134" s="29">
        <f t="shared" si="69"/>
        <v>0</v>
      </c>
    </row>
    <row r="135" spans="1:16" s="4" customFormat="1" ht="179.25" customHeight="1" x14ac:dyDescent="0.25">
      <c r="A135" s="38"/>
      <c r="B135" s="69"/>
      <c r="C135" s="34"/>
      <c r="D135" s="24"/>
      <c r="E135" s="69"/>
      <c r="F135" s="31" t="s">
        <v>111</v>
      </c>
      <c r="G135" s="25">
        <f>H135+I135+J135+K135+L135+M135+N135+O135+P135</f>
        <v>21888.9</v>
      </c>
      <c r="H135" s="29">
        <v>0</v>
      </c>
      <c r="I135" s="29">
        <v>0</v>
      </c>
      <c r="J135" s="29">
        <v>0</v>
      </c>
      <c r="K135" s="29">
        <v>0</v>
      </c>
      <c r="L135" s="29">
        <v>0</v>
      </c>
      <c r="M135" s="36">
        <v>21888.9</v>
      </c>
      <c r="N135" s="29">
        <v>0</v>
      </c>
      <c r="O135" s="29">
        <v>0</v>
      </c>
      <c r="P135" s="29">
        <v>0</v>
      </c>
    </row>
    <row r="136" spans="1:16" s="4" customFormat="1" ht="26.25" customHeight="1" x14ac:dyDescent="0.25">
      <c r="A136" s="37" t="s">
        <v>172</v>
      </c>
      <c r="B136" s="68" t="s">
        <v>173</v>
      </c>
      <c r="C136" s="32" t="s">
        <v>21</v>
      </c>
      <c r="D136" s="23" t="s">
        <v>174</v>
      </c>
      <c r="E136" s="22" t="s">
        <v>35</v>
      </c>
      <c r="F136" s="66">
        <f>H136+I136+J136+K136+L136+M136+N136+O136+P136</f>
        <v>111111.1</v>
      </c>
      <c r="G136" s="67"/>
      <c r="H136" s="29">
        <f>H137+H138</f>
        <v>0</v>
      </c>
      <c r="I136" s="29">
        <f>I137+I138</f>
        <v>0</v>
      </c>
      <c r="J136" s="29">
        <f t="shared" ref="J136:P136" si="70">J137+J138</f>
        <v>0</v>
      </c>
      <c r="K136" s="29">
        <f t="shared" si="70"/>
        <v>0</v>
      </c>
      <c r="L136" s="29">
        <f t="shared" si="70"/>
        <v>111111.1</v>
      </c>
      <c r="M136" s="29">
        <f t="shared" si="70"/>
        <v>0</v>
      </c>
      <c r="N136" s="29">
        <f t="shared" si="70"/>
        <v>0</v>
      </c>
      <c r="O136" s="29">
        <f t="shared" si="70"/>
        <v>0</v>
      </c>
      <c r="P136" s="29">
        <f t="shared" si="70"/>
        <v>0</v>
      </c>
    </row>
    <row r="137" spans="1:16" s="4" customFormat="1" ht="27" customHeight="1" x14ac:dyDescent="0.25">
      <c r="A137" s="39"/>
      <c r="B137" s="76"/>
      <c r="C137" s="44"/>
      <c r="D137" s="28"/>
      <c r="E137" s="26" t="s">
        <v>10</v>
      </c>
      <c r="F137" s="31" t="s">
        <v>113</v>
      </c>
      <c r="G137" s="25">
        <f>H137+I137+J137+K137+L137+M137+N137+O137+P137</f>
        <v>100000</v>
      </c>
      <c r="H137" s="29">
        <v>0</v>
      </c>
      <c r="I137" s="29">
        <v>0</v>
      </c>
      <c r="J137" s="29">
        <v>0</v>
      </c>
      <c r="K137" s="29">
        <v>0</v>
      </c>
      <c r="L137" s="29">
        <v>100000</v>
      </c>
      <c r="M137" s="29">
        <v>0</v>
      </c>
      <c r="N137" s="29">
        <v>0</v>
      </c>
      <c r="O137" s="29">
        <v>0</v>
      </c>
      <c r="P137" s="29">
        <v>0</v>
      </c>
    </row>
    <row r="138" spans="1:16" s="4" customFormat="1" ht="27.75" customHeight="1" x14ac:dyDescent="0.25">
      <c r="A138" s="38"/>
      <c r="B138" s="69"/>
      <c r="C138" s="34"/>
      <c r="D138" s="24"/>
      <c r="E138" s="27"/>
      <c r="F138" s="31" t="s">
        <v>111</v>
      </c>
      <c r="G138" s="25">
        <f>H138+I138+J138+K138+L138+M138+N138+O138+P138</f>
        <v>11111.1</v>
      </c>
      <c r="H138" s="29">
        <v>0</v>
      </c>
      <c r="I138" s="29">
        <v>0</v>
      </c>
      <c r="J138" s="29">
        <v>0</v>
      </c>
      <c r="K138" s="29">
        <v>0</v>
      </c>
      <c r="L138" s="29">
        <v>11111.1</v>
      </c>
      <c r="M138" s="29">
        <v>0</v>
      </c>
      <c r="N138" s="29">
        <v>0</v>
      </c>
      <c r="O138" s="29">
        <v>0</v>
      </c>
      <c r="P138" s="29">
        <v>0</v>
      </c>
    </row>
    <row r="139" spans="1:16" s="19" customFormat="1" ht="33" customHeight="1" x14ac:dyDescent="0.25">
      <c r="A139" s="62" t="s">
        <v>27</v>
      </c>
      <c r="B139" s="64" t="s">
        <v>28</v>
      </c>
      <c r="C139" s="65" t="s">
        <v>21</v>
      </c>
      <c r="D139" s="74" t="s">
        <v>83</v>
      </c>
      <c r="E139" s="68" t="s">
        <v>35</v>
      </c>
      <c r="F139" s="66">
        <f>H139+I139+J139+K139+L139+M139+N139+O139+P139</f>
        <v>181767.3</v>
      </c>
      <c r="G139" s="67"/>
      <c r="H139" s="29">
        <f>H142+H141+H140</f>
        <v>21993.9</v>
      </c>
      <c r="I139" s="29">
        <f t="shared" ref="I139:P139" si="71">I142+I141+I140</f>
        <v>12929.300000000001</v>
      </c>
      <c r="J139" s="29">
        <f t="shared" si="71"/>
        <v>10524.7</v>
      </c>
      <c r="K139" s="29">
        <f t="shared" si="71"/>
        <v>60656.6</v>
      </c>
      <c r="L139" s="29">
        <f t="shared" si="71"/>
        <v>15110.3</v>
      </c>
      <c r="M139" s="29">
        <f t="shared" si="71"/>
        <v>42284.5</v>
      </c>
      <c r="N139" s="29">
        <f t="shared" si="71"/>
        <v>18268</v>
      </c>
      <c r="O139" s="29">
        <f t="shared" si="71"/>
        <v>0</v>
      </c>
      <c r="P139" s="29">
        <f t="shared" si="71"/>
        <v>0</v>
      </c>
    </row>
    <row r="140" spans="1:16" s="19" customFormat="1" ht="33" customHeight="1" x14ac:dyDescent="0.25">
      <c r="A140" s="75"/>
      <c r="B140" s="64"/>
      <c r="C140" s="65"/>
      <c r="D140" s="74"/>
      <c r="E140" s="69"/>
      <c r="F140" s="29" t="s">
        <v>227</v>
      </c>
      <c r="G140" s="25">
        <f>H140+I140+J140+K140+L140+M140+N140+O140+P140</f>
        <v>0</v>
      </c>
      <c r="H140" s="29">
        <f t="shared" ref="H140:L140" si="72">H174</f>
        <v>0</v>
      </c>
      <c r="I140" s="29">
        <f t="shared" si="72"/>
        <v>0</v>
      </c>
      <c r="J140" s="29">
        <f t="shared" si="72"/>
        <v>0</v>
      </c>
      <c r="K140" s="29">
        <f t="shared" si="72"/>
        <v>0</v>
      </c>
      <c r="L140" s="29">
        <f t="shared" si="72"/>
        <v>0</v>
      </c>
      <c r="M140" s="29">
        <f>M174</f>
        <v>0</v>
      </c>
      <c r="N140" s="29">
        <f t="shared" ref="N140:P140" si="73">N174</f>
        <v>0</v>
      </c>
      <c r="O140" s="29">
        <f t="shared" si="73"/>
        <v>0</v>
      </c>
      <c r="P140" s="29">
        <f t="shared" si="73"/>
        <v>0</v>
      </c>
    </row>
    <row r="141" spans="1:16" s="19" customFormat="1" ht="33" customHeight="1" x14ac:dyDescent="0.25">
      <c r="A141" s="75"/>
      <c r="B141" s="64"/>
      <c r="C141" s="65"/>
      <c r="D141" s="74"/>
      <c r="E141" s="64" t="s">
        <v>270</v>
      </c>
      <c r="F141" s="31" t="s">
        <v>113</v>
      </c>
      <c r="G141" s="25">
        <f>H141+I141+J141+K141+L141+M141+N141+O141+P141</f>
        <v>61373.2</v>
      </c>
      <c r="H141" s="29">
        <f>H154+H157+H163+H169+H174+H176</f>
        <v>9939.4</v>
      </c>
      <c r="I141" s="29">
        <f t="shared" ref="I141:P141" si="74">I154+I157+I163+I169+I174+I176</f>
        <v>0</v>
      </c>
      <c r="J141" s="29">
        <f t="shared" si="74"/>
        <v>1433.8</v>
      </c>
      <c r="K141" s="29">
        <f t="shared" si="74"/>
        <v>50000</v>
      </c>
      <c r="L141" s="29">
        <f t="shared" si="74"/>
        <v>0</v>
      </c>
      <c r="M141" s="29">
        <f>M154+M157+M163+M169+M176</f>
        <v>0</v>
      </c>
      <c r="N141" s="29">
        <f t="shared" si="74"/>
        <v>0</v>
      </c>
      <c r="O141" s="29">
        <f t="shared" si="74"/>
        <v>0</v>
      </c>
      <c r="P141" s="29">
        <f t="shared" si="74"/>
        <v>0</v>
      </c>
    </row>
    <row r="142" spans="1:16" s="19" customFormat="1" ht="29.25" customHeight="1" x14ac:dyDescent="0.25">
      <c r="A142" s="63"/>
      <c r="B142" s="64"/>
      <c r="C142" s="65"/>
      <c r="D142" s="74"/>
      <c r="E142" s="64"/>
      <c r="F142" s="31" t="s">
        <v>111</v>
      </c>
      <c r="G142" s="25">
        <f>H142+I142+J142+K142+L142+M142+N142+O142+P142</f>
        <v>120394.1</v>
      </c>
      <c r="H142" s="29">
        <f t="shared" ref="H142:K142" si="75">H144+H146+H148+H150+H152+H155+H158+H164+H170+H172</f>
        <v>12054.5</v>
      </c>
      <c r="I142" s="29">
        <f t="shared" si="75"/>
        <v>12929.300000000001</v>
      </c>
      <c r="J142" s="29">
        <f t="shared" si="75"/>
        <v>9090.9000000000015</v>
      </c>
      <c r="K142" s="29">
        <f t="shared" si="75"/>
        <v>10656.6</v>
      </c>
      <c r="L142" s="29">
        <f>L144+L146+L148+L150+L152+L155+L158+L164+L170+L172</f>
        <v>15110.3</v>
      </c>
      <c r="M142" s="29">
        <f>M144+M146+M148+M150+M152+M155+M158+M164+M170+M172</f>
        <v>42284.5</v>
      </c>
      <c r="N142" s="29">
        <f t="shared" ref="N142:P142" si="76">N144+N146+N148+N150+N152+N155+N158+N164+N170</f>
        <v>18268</v>
      </c>
      <c r="O142" s="29">
        <f t="shared" si="76"/>
        <v>0</v>
      </c>
      <c r="P142" s="29">
        <f t="shared" si="76"/>
        <v>0</v>
      </c>
    </row>
    <row r="143" spans="1:16" s="4" customFormat="1" ht="33" customHeight="1" x14ac:dyDescent="0.25">
      <c r="A143" s="74" t="s">
        <v>245</v>
      </c>
      <c r="B143" s="64" t="s">
        <v>176</v>
      </c>
      <c r="C143" s="65" t="s">
        <v>21</v>
      </c>
      <c r="D143" s="74" t="s">
        <v>85</v>
      </c>
      <c r="E143" s="22" t="s">
        <v>35</v>
      </c>
      <c r="F143" s="66">
        <f>H143+I143+J143+K143+L143+M143+N143+O143+P143</f>
        <v>8260</v>
      </c>
      <c r="G143" s="67"/>
      <c r="H143" s="29">
        <f t="shared" ref="H143:P143" si="77">H144</f>
        <v>900</v>
      </c>
      <c r="I143" s="29">
        <f t="shared" si="77"/>
        <v>1500</v>
      </c>
      <c r="J143" s="29">
        <f t="shared" si="77"/>
        <v>1481.5</v>
      </c>
      <c r="K143" s="29">
        <f t="shared" si="77"/>
        <v>208.9</v>
      </c>
      <c r="L143" s="29">
        <f t="shared" si="77"/>
        <v>1501.4</v>
      </c>
      <c r="M143" s="29">
        <f t="shared" si="77"/>
        <v>2668.2</v>
      </c>
      <c r="N143" s="29">
        <f t="shared" si="77"/>
        <v>0</v>
      </c>
      <c r="O143" s="29">
        <f t="shared" si="77"/>
        <v>0</v>
      </c>
      <c r="P143" s="29">
        <f t="shared" si="77"/>
        <v>0</v>
      </c>
    </row>
    <row r="144" spans="1:16" s="4" customFormat="1" ht="70.5" customHeight="1" x14ac:dyDescent="0.25">
      <c r="A144" s="74"/>
      <c r="B144" s="64"/>
      <c r="C144" s="65"/>
      <c r="D144" s="74"/>
      <c r="E144" s="22" t="s">
        <v>177</v>
      </c>
      <c r="F144" s="31" t="s">
        <v>111</v>
      </c>
      <c r="G144" s="25">
        <f>H144+I144+J144+K144+L144+M144+N144+O144+P144</f>
        <v>8260</v>
      </c>
      <c r="H144" s="29">
        <v>900</v>
      </c>
      <c r="I144" s="29">
        <v>1500</v>
      </c>
      <c r="J144" s="29">
        <v>1481.5</v>
      </c>
      <c r="K144" s="29">
        <v>208.9</v>
      </c>
      <c r="L144" s="29">
        <v>1501.4</v>
      </c>
      <c r="M144" s="29">
        <v>2668.2</v>
      </c>
      <c r="N144" s="29">
        <v>0</v>
      </c>
      <c r="O144" s="29">
        <v>0</v>
      </c>
      <c r="P144" s="29">
        <v>0</v>
      </c>
    </row>
    <row r="145" spans="1:16" s="4" customFormat="1" ht="21" customHeight="1" x14ac:dyDescent="0.25">
      <c r="A145" s="74" t="s">
        <v>46</v>
      </c>
      <c r="B145" s="64" t="s">
        <v>178</v>
      </c>
      <c r="C145" s="65" t="s">
        <v>21</v>
      </c>
      <c r="D145" s="74" t="s">
        <v>86</v>
      </c>
      <c r="E145" s="22" t="s">
        <v>35</v>
      </c>
      <c r="F145" s="66">
        <f>H145+I145+J145+K145+L145+M145+N145+O145+P145</f>
        <v>67474.900000000009</v>
      </c>
      <c r="G145" s="67"/>
      <c r="H145" s="29">
        <f>H146</f>
        <v>5478.8</v>
      </c>
      <c r="I145" s="29">
        <f>I146</f>
        <v>10933.6</v>
      </c>
      <c r="J145" s="29">
        <f>J146</f>
        <v>6747.7</v>
      </c>
      <c r="K145" s="29">
        <f t="shared" ref="K145:P145" si="78">K146</f>
        <v>4892.1000000000004</v>
      </c>
      <c r="L145" s="29">
        <f t="shared" si="78"/>
        <v>6034.5</v>
      </c>
      <c r="M145" s="29">
        <f t="shared" si="78"/>
        <v>15120.2</v>
      </c>
      <c r="N145" s="29">
        <f t="shared" si="78"/>
        <v>18268</v>
      </c>
      <c r="O145" s="29">
        <f t="shared" si="78"/>
        <v>0</v>
      </c>
      <c r="P145" s="29">
        <f t="shared" si="78"/>
        <v>0</v>
      </c>
    </row>
    <row r="146" spans="1:16" s="4" customFormat="1" ht="48" customHeight="1" x14ac:dyDescent="0.25">
      <c r="A146" s="74"/>
      <c r="B146" s="64"/>
      <c r="C146" s="65"/>
      <c r="D146" s="74"/>
      <c r="E146" s="50" t="s">
        <v>267</v>
      </c>
      <c r="F146" s="31" t="s">
        <v>111</v>
      </c>
      <c r="G146" s="25">
        <f>H146+I146+J146+K146+L146+M146+N146+O146+P146</f>
        <v>67474.900000000009</v>
      </c>
      <c r="H146" s="29">
        <v>5478.8</v>
      </c>
      <c r="I146" s="29">
        <v>10933.6</v>
      </c>
      <c r="J146" s="29">
        <v>6747.7</v>
      </c>
      <c r="K146" s="29">
        <v>4892.1000000000004</v>
      </c>
      <c r="L146" s="29">
        <v>6034.5</v>
      </c>
      <c r="M146" s="29">
        <v>15120.2</v>
      </c>
      <c r="N146" s="29">
        <v>18268</v>
      </c>
      <c r="O146" s="29">
        <v>0</v>
      </c>
      <c r="P146" s="29">
        <v>0</v>
      </c>
    </row>
    <row r="147" spans="1:16" s="4" customFormat="1" ht="30" customHeight="1" x14ac:dyDescent="0.25">
      <c r="A147" s="74" t="s">
        <v>29</v>
      </c>
      <c r="B147" s="64" t="s">
        <v>179</v>
      </c>
      <c r="C147" s="65" t="s">
        <v>21</v>
      </c>
      <c r="D147" s="74" t="s">
        <v>84</v>
      </c>
      <c r="E147" s="22" t="s">
        <v>35</v>
      </c>
      <c r="F147" s="66">
        <f>H147+I147+J147+K147+L147+M147+N147+O147+P147</f>
        <v>8202.4</v>
      </c>
      <c r="G147" s="67"/>
      <c r="H147" s="29">
        <f>H148</f>
        <v>800</v>
      </c>
      <c r="I147" s="29">
        <f>I148</f>
        <v>425.7</v>
      </c>
      <c r="J147" s="29">
        <f t="shared" ref="J147:P147" si="79">J148</f>
        <v>0</v>
      </c>
      <c r="K147" s="29">
        <f t="shared" si="79"/>
        <v>0</v>
      </c>
      <c r="L147" s="29">
        <f t="shared" si="79"/>
        <v>6976.7</v>
      </c>
      <c r="M147" s="29">
        <f t="shared" si="79"/>
        <v>0</v>
      </c>
      <c r="N147" s="29">
        <f t="shared" si="79"/>
        <v>0</v>
      </c>
      <c r="O147" s="29">
        <f t="shared" si="79"/>
        <v>0</v>
      </c>
      <c r="P147" s="29">
        <f t="shared" si="79"/>
        <v>0</v>
      </c>
    </row>
    <row r="148" spans="1:16" s="4" customFormat="1" ht="27.75" customHeight="1" x14ac:dyDescent="0.25">
      <c r="A148" s="74"/>
      <c r="B148" s="64"/>
      <c r="C148" s="65"/>
      <c r="D148" s="74"/>
      <c r="E148" s="22" t="s">
        <v>180</v>
      </c>
      <c r="F148" s="31" t="s">
        <v>111</v>
      </c>
      <c r="G148" s="25">
        <f>H148+I148+J148+K148+L148+M148+N148+O148+P148</f>
        <v>8202.4</v>
      </c>
      <c r="H148" s="29">
        <v>800</v>
      </c>
      <c r="I148" s="29">
        <v>425.7</v>
      </c>
      <c r="J148" s="29">
        <v>0</v>
      </c>
      <c r="K148" s="29">
        <v>0</v>
      </c>
      <c r="L148" s="29">
        <v>6976.7</v>
      </c>
      <c r="M148" s="29">
        <v>0</v>
      </c>
      <c r="N148" s="29">
        <v>0</v>
      </c>
      <c r="O148" s="29">
        <v>0</v>
      </c>
      <c r="P148" s="29">
        <v>0</v>
      </c>
    </row>
    <row r="149" spans="1:16" s="4" customFormat="1" ht="27.75" customHeight="1" x14ac:dyDescent="0.25">
      <c r="A149" s="74" t="s">
        <v>30</v>
      </c>
      <c r="B149" s="64" t="s">
        <v>282</v>
      </c>
      <c r="C149" s="65" t="s">
        <v>21</v>
      </c>
      <c r="D149" s="74" t="s">
        <v>218</v>
      </c>
      <c r="E149" s="22" t="s">
        <v>35</v>
      </c>
      <c r="F149" s="66">
        <f>H149+I149+J149+K149+L149+M149+N149+O149+P149</f>
        <v>597.70000000000005</v>
      </c>
      <c r="G149" s="67"/>
      <c r="H149" s="29">
        <f>H150</f>
        <v>0</v>
      </c>
      <c r="I149" s="29">
        <f t="shared" ref="I149:P149" si="80">I150</f>
        <v>0</v>
      </c>
      <c r="J149" s="29">
        <f t="shared" si="80"/>
        <v>0</v>
      </c>
      <c r="K149" s="29">
        <f t="shared" si="80"/>
        <v>0</v>
      </c>
      <c r="L149" s="29">
        <f t="shared" si="80"/>
        <v>597.70000000000005</v>
      </c>
      <c r="M149" s="29">
        <f t="shared" si="80"/>
        <v>0</v>
      </c>
      <c r="N149" s="29">
        <f t="shared" si="80"/>
        <v>0</v>
      </c>
      <c r="O149" s="29">
        <f t="shared" si="80"/>
        <v>0</v>
      </c>
      <c r="P149" s="29">
        <f t="shared" si="80"/>
        <v>0</v>
      </c>
    </row>
    <row r="150" spans="1:16" s="4" customFormat="1" ht="39" customHeight="1" x14ac:dyDescent="0.25">
      <c r="A150" s="74"/>
      <c r="B150" s="64"/>
      <c r="C150" s="65"/>
      <c r="D150" s="74"/>
      <c r="E150" s="50" t="s">
        <v>267</v>
      </c>
      <c r="F150" s="31" t="s">
        <v>111</v>
      </c>
      <c r="G150" s="25">
        <f>H150+I150+J150+K150+L150+M150+N150+O150+P150</f>
        <v>597.70000000000005</v>
      </c>
      <c r="H150" s="29">
        <v>0</v>
      </c>
      <c r="I150" s="29">
        <v>0</v>
      </c>
      <c r="J150" s="29">
        <v>0</v>
      </c>
      <c r="K150" s="29">
        <v>0</v>
      </c>
      <c r="L150" s="29">
        <v>597.70000000000005</v>
      </c>
      <c r="M150" s="29">
        <v>0</v>
      </c>
      <c r="N150" s="29">
        <v>0</v>
      </c>
      <c r="O150" s="29">
        <v>0</v>
      </c>
      <c r="P150" s="29">
        <v>0</v>
      </c>
    </row>
    <row r="151" spans="1:16" s="4" customFormat="1" ht="25.5" customHeight="1" x14ac:dyDescent="0.25">
      <c r="A151" s="62" t="s">
        <v>246</v>
      </c>
      <c r="B151" s="64" t="s">
        <v>181</v>
      </c>
      <c r="C151" s="65" t="s">
        <v>41</v>
      </c>
      <c r="D151" s="74" t="s">
        <v>87</v>
      </c>
      <c r="E151" s="68" t="s">
        <v>35</v>
      </c>
      <c r="F151" s="66">
        <f>H151+I151+J151+K151+L151+M151+N151+O151+P151</f>
        <v>800</v>
      </c>
      <c r="G151" s="67"/>
      <c r="H151" s="29">
        <f>H152</f>
        <v>730</v>
      </c>
      <c r="I151" s="29">
        <f t="shared" ref="I151:P151" si="81">I152</f>
        <v>70</v>
      </c>
      <c r="J151" s="29">
        <f t="shared" si="81"/>
        <v>0</v>
      </c>
      <c r="K151" s="29">
        <f t="shared" si="81"/>
        <v>0</v>
      </c>
      <c r="L151" s="29">
        <f t="shared" si="81"/>
        <v>0</v>
      </c>
      <c r="M151" s="29">
        <f t="shared" si="81"/>
        <v>0</v>
      </c>
      <c r="N151" s="29">
        <f t="shared" si="81"/>
        <v>0</v>
      </c>
      <c r="O151" s="29">
        <f t="shared" si="81"/>
        <v>0</v>
      </c>
      <c r="P151" s="29">
        <f t="shared" si="81"/>
        <v>0</v>
      </c>
    </row>
    <row r="152" spans="1:16" s="4" customFormat="1" ht="36" customHeight="1" x14ac:dyDescent="0.25">
      <c r="A152" s="63"/>
      <c r="B152" s="64"/>
      <c r="C152" s="65"/>
      <c r="D152" s="74"/>
      <c r="E152" s="69"/>
      <c r="F152" s="31" t="s">
        <v>111</v>
      </c>
      <c r="G152" s="25">
        <f>H152+I152+J152+K152+L152+M152+N152+O152+P152</f>
        <v>800</v>
      </c>
      <c r="H152" s="29">
        <v>730</v>
      </c>
      <c r="I152" s="29">
        <v>70</v>
      </c>
      <c r="J152" s="29">
        <f t="shared" ref="J152:P152" si="82">J155</f>
        <v>0</v>
      </c>
      <c r="K152" s="29">
        <f t="shared" si="82"/>
        <v>0</v>
      </c>
      <c r="L152" s="29">
        <f t="shared" si="82"/>
        <v>0</v>
      </c>
      <c r="M152" s="29">
        <f t="shared" si="82"/>
        <v>0</v>
      </c>
      <c r="N152" s="29">
        <f t="shared" si="82"/>
        <v>0</v>
      </c>
      <c r="O152" s="29">
        <f t="shared" si="82"/>
        <v>0</v>
      </c>
      <c r="P152" s="29">
        <f t="shared" si="82"/>
        <v>0</v>
      </c>
    </row>
    <row r="153" spans="1:16" s="4" customFormat="1" ht="29.25" customHeight="1" x14ac:dyDescent="0.25">
      <c r="A153" s="62" t="s">
        <v>247</v>
      </c>
      <c r="B153" s="64" t="s">
        <v>182</v>
      </c>
      <c r="C153" s="65" t="s">
        <v>41</v>
      </c>
      <c r="D153" s="74" t="s">
        <v>114</v>
      </c>
      <c r="E153" s="22" t="s">
        <v>35</v>
      </c>
      <c r="F153" s="66">
        <f>H153+I153+J153+K153+L153+M153+N153+O153+P153</f>
        <v>832.6</v>
      </c>
      <c r="G153" s="67"/>
      <c r="H153" s="29">
        <f>H154+H155</f>
        <v>832.6</v>
      </c>
      <c r="I153" s="29">
        <f t="shared" ref="I153:P153" si="83">I154+I155</f>
        <v>0</v>
      </c>
      <c r="J153" s="29">
        <f t="shared" si="83"/>
        <v>0</v>
      </c>
      <c r="K153" s="29">
        <f t="shared" si="83"/>
        <v>0</v>
      </c>
      <c r="L153" s="29">
        <f t="shared" si="83"/>
        <v>0</v>
      </c>
      <c r="M153" s="29">
        <f t="shared" si="83"/>
        <v>0</v>
      </c>
      <c r="N153" s="29">
        <f t="shared" si="83"/>
        <v>0</v>
      </c>
      <c r="O153" s="29">
        <f t="shared" si="83"/>
        <v>0</v>
      </c>
      <c r="P153" s="29">
        <f t="shared" si="83"/>
        <v>0</v>
      </c>
    </row>
    <row r="154" spans="1:16" s="4" customFormat="1" ht="29.25" customHeight="1" x14ac:dyDescent="0.25">
      <c r="A154" s="75"/>
      <c r="B154" s="64"/>
      <c r="C154" s="65"/>
      <c r="D154" s="74"/>
      <c r="E154" s="64" t="s">
        <v>229</v>
      </c>
      <c r="F154" s="31" t="s">
        <v>113</v>
      </c>
      <c r="G154" s="25">
        <f>H154+I154+J154+K154+L154+M154+N154+O154+P154</f>
        <v>0</v>
      </c>
      <c r="H154" s="29">
        <v>0</v>
      </c>
      <c r="I154" s="29">
        <v>0</v>
      </c>
      <c r="J154" s="29">
        <v>0</v>
      </c>
      <c r="K154" s="29">
        <v>0</v>
      </c>
      <c r="L154" s="29">
        <v>0</v>
      </c>
      <c r="M154" s="29">
        <v>0</v>
      </c>
      <c r="N154" s="29">
        <v>0</v>
      </c>
      <c r="O154" s="29">
        <v>0</v>
      </c>
      <c r="P154" s="29">
        <v>0</v>
      </c>
    </row>
    <row r="155" spans="1:16" s="4" customFormat="1" ht="29.25" customHeight="1" x14ac:dyDescent="0.25">
      <c r="A155" s="63"/>
      <c r="B155" s="64"/>
      <c r="C155" s="65"/>
      <c r="D155" s="74"/>
      <c r="E155" s="64"/>
      <c r="F155" s="31" t="s">
        <v>111</v>
      </c>
      <c r="G155" s="25">
        <f>H155+I155+J155+K155+L155+M155+N155+O155+P155</f>
        <v>832.6</v>
      </c>
      <c r="H155" s="29">
        <v>832.6</v>
      </c>
      <c r="I155" s="29">
        <f t="shared" ref="I155:P155" si="84">I158</f>
        <v>0</v>
      </c>
      <c r="J155" s="29">
        <f t="shared" si="84"/>
        <v>0</v>
      </c>
      <c r="K155" s="29">
        <f t="shared" si="84"/>
        <v>0</v>
      </c>
      <c r="L155" s="29">
        <f t="shared" si="84"/>
        <v>0</v>
      </c>
      <c r="M155" s="29">
        <f t="shared" si="84"/>
        <v>0</v>
      </c>
      <c r="N155" s="29">
        <f t="shared" si="84"/>
        <v>0</v>
      </c>
      <c r="O155" s="29">
        <f t="shared" si="84"/>
        <v>0</v>
      </c>
      <c r="P155" s="29">
        <f t="shared" si="84"/>
        <v>0</v>
      </c>
    </row>
    <row r="156" spans="1:16" s="4" customFormat="1" ht="26.25" customHeight="1" x14ac:dyDescent="0.25">
      <c r="A156" s="74" t="s">
        <v>183</v>
      </c>
      <c r="B156" s="64" t="s">
        <v>184</v>
      </c>
      <c r="C156" s="65"/>
      <c r="D156" s="74"/>
      <c r="E156" s="22" t="s">
        <v>35</v>
      </c>
      <c r="F156" s="66">
        <f>H156+I156+J156+K156+L156+M156</f>
        <v>13252.5</v>
      </c>
      <c r="G156" s="67"/>
      <c r="H156" s="29">
        <f>H157+H158</f>
        <v>13252.5</v>
      </c>
      <c r="I156" s="29">
        <f t="shared" ref="I156:P156" si="85">I157</f>
        <v>0</v>
      </c>
      <c r="J156" s="29">
        <f t="shared" si="85"/>
        <v>0</v>
      </c>
      <c r="K156" s="29">
        <f t="shared" si="85"/>
        <v>0</v>
      </c>
      <c r="L156" s="29">
        <f t="shared" si="85"/>
        <v>0</v>
      </c>
      <c r="M156" s="29">
        <f t="shared" si="85"/>
        <v>0</v>
      </c>
      <c r="N156" s="29">
        <f t="shared" si="85"/>
        <v>0</v>
      </c>
      <c r="O156" s="29">
        <f t="shared" si="85"/>
        <v>0</v>
      </c>
      <c r="P156" s="29">
        <f t="shared" si="85"/>
        <v>0</v>
      </c>
    </row>
    <row r="157" spans="1:16" s="4" customFormat="1" ht="39" customHeight="1" x14ac:dyDescent="0.25">
      <c r="A157" s="74"/>
      <c r="B157" s="64"/>
      <c r="C157" s="65"/>
      <c r="D157" s="74"/>
      <c r="E157" s="64" t="s">
        <v>267</v>
      </c>
      <c r="F157" s="31" t="s">
        <v>113</v>
      </c>
      <c r="G157" s="25">
        <f>H157+I157+J157+K157+L157+M157</f>
        <v>9939.4</v>
      </c>
      <c r="H157" s="29">
        <v>9939.4</v>
      </c>
      <c r="I157" s="29">
        <v>0</v>
      </c>
      <c r="J157" s="29">
        <v>0</v>
      </c>
      <c r="K157" s="29">
        <v>0</v>
      </c>
      <c r="L157" s="29">
        <v>0</v>
      </c>
      <c r="M157" s="29">
        <v>0</v>
      </c>
      <c r="N157" s="29">
        <v>0</v>
      </c>
      <c r="O157" s="29">
        <v>0</v>
      </c>
      <c r="P157" s="29">
        <v>0</v>
      </c>
    </row>
    <row r="158" spans="1:16" s="4" customFormat="1" ht="30.75" customHeight="1" x14ac:dyDescent="0.25">
      <c r="A158" s="74"/>
      <c r="B158" s="64"/>
      <c r="C158" s="65"/>
      <c r="D158" s="74"/>
      <c r="E158" s="64"/>
      <c r="F158" s="31" t="s">
        <v>111</v>
      </c>
      <c r="G158" s="25">
        <f>H158+I158+J158+K158+L158+M158</f>
        <v>3313.1</v>
      </c>
      <c r="H158" s="29">
        <v>3313.1</v>
      </c>
      <c r="I158" s="29">
        <v>0</v>
      </c>
      <c r="J158" s="29">
        <v>0</v>
      </c>
      <c r="K158" s="29">
        <v>0</v>
      </c>
      <c r="L158" s="29">
        <v>0</v>
      </c>
      <c r="M158" s="29">
        <v>0</v>
      </c>
      <c r="N158" s="29">
        <v>0</v>
      </c>
      <c r="O158" s="29">
        <v>0</v>
      </c>
      <c r="P158" s="29">
        <v>0</v>
      </c>
    </row>
    <row r="159" spans="1:16" s="4" customFormat="1" ht="30.75" customHeight="1" x14ac:dyDescent="0.25">
      <c r="A159" s="62" t="s">
        <v>248</v>
      </c>
      <c r="B159" s="68" t="s">
        <v>185</v>
      </c>
      <c r="C159" s="70"/>
      <c r="D159" s="62"/>
      <c r="E159" s="22" t="s">
        <v>35</v>
      </c>
      <c r="F159" s="66">
        <f>H159+I159+J159+K159+L159+M159</f>
        <v>13252.5</v>
      </c>
      <c r="G159" s="67"/>
      <c r="H159" s="29">
        <f>H160+H161</f>
        <v>13252.5</v>
      </c>
      <c r="I159" s="29">
        <f>I160+I161</f>
        <v>0</v>
      </c>
      <c r="J159" s="29">
        <f>J160+J161</f>
        <v>0</v>
      </c>
      <c r="K159" s="29">
        <f t="shared" ref="K159:P159" si="86">K160+K161</f>
        <v>0</v>
      </c>
      <c r="L159" s="29">
        <f t="shared" si="86"/>
        <v>0</v>
      </c>
      <c r="M159" s="29">
        <f t="shared" si="86"/>
        <v>0</v>
      </c>
      <c r="N159" s="29">
        <f t="shared" si="86"/>
        <v>0</v>
      </c>
      <c r="O159" s="29">
        <f t="shared" si="86"/>
        <v>0</v>
      </c>
      <c r="P159" s="29">
        <f t="shared" si="86"/>
        <v>0</v>
      </c>
    </row>
    <row r="160" spans="1:16" s="4" customFormat="1" ht="28.5" customHeight="1" x14ac:dyDescent="0.25">
      <c r="A160" s="75"/>
      <c r="B160" s="76"/>
      <c r="C160" s="77"/>
      <c r="D160" s="75"/>
      <c r="E160" s="68" t="s">
        <v>229</v>
      </c>
      <c r="F160" s="31" t="s">
        <v>113</v>
      </c>
      <c r="G160" s="25">
        <f>H160+I160+J160+K160+L160+M160</f>
        <v>9939.4</v>
      </c>
      <c r="H160" s="29">
        <v>9939.4</v>
      </c>
      <c r="I160" s="29">
        <v>0</v>
      </c>
      <c r="J160" s="29">
        <v>0</v>
      </c>
      <c r="K160" s="29">
        <v>0</v>
      </c>
      <c r="L160" s="29">
        <v>0</v>
      </c>
      <c r="M160" s="29">
        <v>0</v>
      </c>
      <c r="N160" s="29">
        <v>0</v>
      </c>
      <c r="O160" s="29">
        <v>0</v>
      </c>
      <c r="P160" s="29">
        <v>0</v>
      </c>
    </row>
    <row r="161" spans="1:16" s="4" customFormat="1" ht="28.5" customHeight="1" x14ac:dyDescent="0.25">
      <c r="A161" s="63"/>
      <c r="B161" s="69"/>
      <c r="C161" s="71"/>
      <c r="D161" s="63"/>
      <c r="E161" s="69"/>
      <c r="F161" s="31" t="s">
        <v>111</v>
      </c>
      <c r="G161" s="25">
        <f>H161+I161+J161+K161+L161+M161</f>
        <v>3313.1</v>
      </c>
      <c r="H161" s="29">
        <v>3313.1</v>
      </c>
      <c r="I161" s="29">
        <v>0</v>
      </c>
      <c r="J161" s="29">
        <v>0</v>
      </c>
      <c r="K161" s="29">
        <v>0</v>
      </c>
      <c r="L161" s="29">
        <v>0</v>
      </c>
      <c r="M161" s="29">
        <v>0</v>
      </c>
      <c r="N161" s="29">
        <v>0</v>
      </c>
      <c r="O161" s="29">
        <v>0</v>
      </c>
      <c r="P161" s="29">
        <v>0</v>
      </c>
    </row>
    <row r="162" spans="1:16" s="4" customFormat="1" ht="30.75" customHeight="1" x14ac:dyDescent="0.25">
      <c r="A162" s="62" t="s">
        <v>186</v>
      </c>
      <c r="B162" s="68" t="s">
        <v>188</v>
      </c>
      <c r="C162" s="70" t="s">
        <v>41</v>
      </c>
      <c r="D162" s="62" t="s">
        <v>88</v>
      </c>
      <c r="E162" s="22" t="s">
        <v>35</v>
      </c>
      <c r="F162" s="66">
        <f>H162+I162+J162+K162+L162+M162</f>
        <v>2295.5</v>
      </c>
      <c r="G162" s="67"/>
      <c r="H162" s="29">
        <f>H163+H164</f>
        <v>0</v>
      </c>
      <c r="I162" s="29">
        <f>I163+I164</f>
        <v>0</v>
      </c>
      <c r="J162" s="29">
        <f>J163+J164</f>
        <v>2295.5</v>
      </c>
      <c r="K162" s="29">
        <f t="shared" ref="K162:P162" si="87">K163+K164</f>
        <v>0</v>
      </c>
      <c r="L162" s="29">
        <f t="shared" si="87"/>
        <v>0</v>
      </c>
      <c r="M162" s="29">
        <f t="shared" si="87"/>
        <v>0</v>
      </c>
      <c r="N162" s="29">
        <f t="shared" si="87"/>
        <v>0</v>
      </c>
      <c r="O162" s="29">
        <f t="shared" si="87"/>
        <v>0</v>
      </c>
      <c r="P162" s="29">
        <f t="shared" si="87"/>
        <v>0</v>
      </c>
    </row>
    <row r="163" spans="1:16" s="4" customFormat="1" ht="28.5" customHeight="1" x14ac:dyDescent="0.25">
      <c r="A163" s="75"/>
      <c r="B163" s="76"/>
      <c r="C163" s="77"/>
      <c r="D163" s="75"/>
      <c r="E163" s="68" t="s">
        <v>267</v>
      </c>
      <c r="F163" s="31" t="s">
        <v>113</v>
      </c>
      <c r="G163" s="25">
        <f>H163+I163+J163+K163+L163+M163</f>
        <v>1433.8</v>
      </c>
      <c r="H163" s="29">
        <v>0</v>
      </c>
      <c r="I163" s="29">
        <v>0</v>
      </c>
      <c r="J163" s="29">
        <v>1433.8</v>
      </c>
      <c r="K163" s="29">
        <v>0</v>
      </c>
      <c r="L163" s="29">
        <v>0</v>
      </c>
      <c r="M163" s="29">
        <v>0</v>
      </c>
      <c r="N163" s="29">
        <v>0</v>
      </c>
      <c r="O163" s="29">
        <v>0</v>
      </c>
      <c r="P163" s="29">
        <v>0</v>
      </c>
    </row>
    <row r="164" spans="1:16" s="4" customFormat="1" ht="28.5" customHeight="1" x14ac:dyDescent="0.25">
      <c r="A164" s="63"/>
      <c r="B164" s="69"/>
      <c r="C164" s="71"/>
      <c r="D164" s="63"/>
      <c r="E164" s="69"/>
      <c r="F164" s="31" t="s">
        <v>111</v>
      </c>
      <c r="G164" s="25">
        <f>H164+I164+J164+K164+L164+M164</f>
        <v>861.7</v>
      </c>
      <c r="H164" s="29">
        <v>0</v>
      </c>
      <c r="I164" s="29">
        <v>0</v>
      </c>
      <c r="J164" s="29">
        <v>861.7</v>
      </c>
      <c r="K164" s="29">
        <v>0</v>
      </c>
      <c r="L164" s="29">
        <v>0</v>
      </c>
      <c r="M164" s="29">
        <v>0</v>
      </c>
      <c r="N164" s="29">
        <v>0</v>
      </c>
      <c r="O164" s="29">
        <v>0</v>
      </c>
      <c r="P164" s="29">
        <v>0</v>
      </c>
    </row>
    <row r="165" spans="1:16" s="4" customFormat="1" ht="30.75" customHeight="1" x14ac:dyDescent="0.25">
      <c r="A165" s="62" t="s">
        <v>187</v>
      </c>
      <c r="B165" s="68" t="s">
        <v>283</v>
      </c>
      <c r="C165" s="70" t="s">
        <v>41</v>
      </c>
      <c r="D165" s="62" t="s">
        <v>88</v>
      </c>
      <c r="E165" s="22" t="s">
        <v>35</v>
      </c>
      <c r="F165" s="66">
        <f>H165+I165+J165+K165+L165+M165+N165+O165+P165</f>
        <v>2295.5</v>
      </c>
      <c r="G165" s="67"/>
      <c r="H165" s="29">
        <f>H166+H167</f>
        <v>0</v>
      </c>
      <c r="I165" s="29">
        <f>I166+I167</f>
        <v>0</v>
      </c>
      <c r="J165" s="29">
        <f>J166+J167</f>
        <v>2295.5</v>
      </c>
      <c r="K165" s="29">
        <f t="shared" ref="K165:P165" si="88">K166+K167</f>
        <v>0</v>
      </c>
      <c r="L165" s="29">
        <f t="shared" si="88"/>
        <v>0</v>
      </c>
      <c r="M165" s="29">
        <f t="shared" si="88"/>
        <v>0</v>
      </c>
      <c r="N165" s="29">
        <f t="shared" si="88"/>
        <v>0</v>
      </c>
      <c r="O165" s="29">
        <f t="shared" si="88"/>
        <v>0</v>
      </c>
      <c r="P165" s="29">
        <f t="shared" si="88"/>
        <v>0</v>
      </c>
    </row>
    <row r="166" spans="1:16" s="4" customFormat="1" ht="28.5" customHeight="1" x14ac:dyDescent="0.25">
      <c r="A166" s="75"/>
      <c r="B166" s="76"/>
      <c r="C166" s="77"/>
      <c r="D166" s="75"/>
      <c r="E166" s="68" t="s">
        <v>267</v>
      </c>
      <c r="F166" s="31" t="s">
        <v>113</v>
      </c>
      <c r="G166" s="25">
        <f>H166+I166+J166+K166+L166+M166+N166+O166+P166</f>
        <v>1433.8</v>
      </c>
      <c r="H166" s="29">
        <v>0</v>
      </c>
      <c r="I166" s="29">
        <v>0</v>
      </c>
      <c r="J166" s="29">
        <v>1433.8</v>
      </c>
      <c r="K166" s="29">
        <v>0</v>
      </c>
      <c r="L166" s="29">
        <v>0</v>
      </c>
      <c r="M166" s="29">
        <v>0</v>
      </c>
      <c r="N166" s="29">
        <v>0</v>
      </c>
      <c r="O166" s="29">
        <v>0</v>
      </c>
      <c r="P166" s="29">
        <v>0</v>
      </c>
    </row>
    <row r="167" spans="1:16" s="4" customFormat="1" ht="28.5" customHeight="1" x14ac:dyDescent="0.25">
      <c r="A167" s="63"/>
      <c r="B167" s="69"/>
      <c r="C167" s="71"/>
      <c r="D167" s="63"/>
      <c r="E167" s="69"/>
      <c r="F167" s="31" t="s">
        <v>111</v>
      </c>
      <c r="G167" s="25">
        <f>H167+I167+J167+K167+L167+M167+N167+O167+P167</f>
        <v>861.7</v>
      </c>
      <c r="H167" s="29">
        <v>0</v>
      </c>
      <c r="I167" s="29">
        <v>0</v>
      </c>
      <c r="J167" s="29">
        <v>861.7</v>
      </c>
      <c r="K167" s="29">
        <v>0</v>
      </c>
      <c r="L167" s="29">
        <v>0</v>
      </c>
      <c r="M167" s="29">
        <v>0</v>
      </c>
      <c r="N167" s="29">
        <v>0</v>
      </c>
      <c r="O167" s="29">
        <v>0</v>
      </c>
      <c r="P167" s="29">
        <v>0</v>
      </c>
    </row>
    <row r="168" spans="1:16" s="4" customFormat="1" ht="30.75" customHeight="1" x14ac:dyDescent="0.25">
      <c r="A168" s="62" t="s">
        <v>189</v>
      </c>
      <c r="B168" s="68" t="s">
        <v>190</v>
      </c>
      <c r="C168" s="70" t="s">
        <v>41</v>
      </c>
      <c r="D168" s="62" t="s">
        <v>191</v>
      </c>
      <c r="E168" s="22" t="s">
        <v>35</v>
      </c>
      <c r="F168" s="66">
        <f>H168+I168+J168+K168+L168+M168+N168+O168+P168</f>
        <v>55555.6</v>
      </c>
      <c r="G168" s="67"/>
      <c r="H168" s="29">
        <f>H169+H170</f>
        <v>0</v>
      </c>
      <c r="I168" s="29">
        <f>I169+I170</f>
        <v>0</v>
      </c>
      <c r="J168" s="29">
        <f>J169+J170</f>
        <v>0</v>
      </c>
      <c r="K168" s="29">
        <f t="shared" ref="K168:P168" si="89">K169+K170</f>
        <v>55555.6</v>
      </c>
      <c r="L168" s="29">
        <f t="shared" si="89"/>
        <v>0</v>
      </c>
      <c r="M168" s="29">
        <f t="shared" si="89"/>
        <v>0</v>
      </c>
      <c r="N168" s="29">
        <f t="shared" si="89"/>
        <v>0</v>
      </c>
      <c r="O168" s="29">
        <f t="shared" si="89"/>
        <v>0</v>
      </c>
      <c r="P168" s="29">
        <f t="shared" si="89"/>
        <v>0</v>
      </c>
    </row>
    <row r="169" spans="1:16" s="4" customFormat="1" ht="28.5" customHeight="1" x14ac:dyDescent="0.25">
      <c r="A169" s="75"/>
      <c r="B169" s="76"/>
      <c r="C169" s="77"/>
      <c r="D169" s="75"/>
      <c r="E169" s="68" t="s">
        <v>192</v>
      </c>
      <c r="F169" s="31" t="s">
        <v>113</v>
      </c>
      <c r="G169" s="25">
        <f>H169+I169+J169+K169+L169+M169+N169+O169+P169</f>
        <v>50000</v>
      </c>
      <c r="H169" s="29">
        <v>0</v>
      </c>
      <c r="I169" s="29">
        <v>0</v>
      </c>
      <c r="J169" s="29">
        <v>0</v>
      </c>
      <c r="K169" s="29">
        <v>50000</v>
      </c>
      <c r="L169" s="29">
        <v>0</v>
      </c>
      <c r="M169" s="29">
        <v>0</v>
      </c>
      <c r="N169" s="29">
        <v>0</v>
      </c>
      <c r="O169" s="29">
        <v>0</v>
      </c>
      <c r="P169" s="29">
        <v>0</v>
      </c>
    </row>
    <row r="170" spans="1:16" s="4" customFormat="1" ht="28.5" customHeight="1" x14ac:dyDescent="0.25">
      <c r="A170" s="63"/>
      <c r="B170" s="69"/>
      <c r="C170" s="71"/>
      <c r="D170" s="63"/>
      <c r="E170" s="69"/>
      <c r="F170" s="31" t="s">
        <v>111</v>
      </c>
      <c r="G170" s="25">
        <f>H170+I170+J170+K170+L170+M170+N170+O170+P170</f>
        <v>5555.6</v>
      </c>
      <c r="H170" s="29">
        <v>0</v>
      </c>
      <c r="I170" s="29">
        <v>0</v>
      </c>
      <c r="J170" s="29">
        <v>0</v>
      </c>
      <c r="K170" s="29">
        <v>5555.6</v>
      </c>
      <c r="L170" s="29">
        <v>0</v>
      </c>
      <c r="M170" s="29">
        <v>0</v>
      </c>
      <c r="N170" s="29">
        <v>0</v>
      </c>
      <c r="O170" s="29">
        <v>0</v>
      </c>
      <c r="P170" s="29">
        <v>0</v>
      </c>
    </row>
    <row r="171" spans="1:16" s="4" customFormat="1" ht="30.75" customHeight="1" x14ac:dyDescent="0.25">
      <c r="A171" s="62" t="s">
        <v>249</v>
      </c>
      <c r="B171" s="68" t="s">
        <v>193</v>
      </c>
      <c r="C171" s="70" t="s">
        <v>41</v>
      </c>
      <c r="D171" s="62" t="s">
        <v>194</v>
      </c>
      <c r="E171" s="22" t="s">
        <v>35</v>
      </c>
      <c r="F171" s="66">
        <f>H171+I171+J171+K171+L171+M171+N171+O171+P171</f>
        <v>24496.1</v>
      </c>
      <c r="G171" s="67"/>
      <c r="H171" s="29">
        <f>H172</f>
        <v>0</v>
      </c>
      <c r="I171" s="29">
        <f t="shared" ref="I171:P171" si="90">I172</f>
        <v>0</v>
      </c>
      <c r="J171" s="29">
        <f t="shared" si="90"/>
        <v>0</v>
      </c>
      <c r="K171" s="29">
        <f t="shared" si="90"/>
        <v>0</v>
      </c>
      <c r="L171" s="29">
        <f t="shared" si="90"/>
        <v>0</v>
      </c>
      <c r="M171" s="29">
        <f t="shared" si="90"/>
        <v>24496.1</v>
      </c>
      <c r="N171" s="29">
        <f t="shared" si="90"/>
        <v>0</v>
      </c>
      <c r="O171" s="29">
        <f t="shared" si="90"/>
        <v>0</v>
      </c>
      <c r="P171" s="29">
        <f t="shared" si="90"/>
        <v>0</v>
      </c>
    </row>
    <row r="172" spans="1:16" s="4" customFormat="1" ht="62.25" customHeight="1" x14ac:dyDescent="0.25">
      <c r="A172" s="75"/>
      <c r="B172" s="76"/>
      <c r="C172" s="77"/>
      <c r="D172" s="75"/>
      <c r="E172" s="26" t="s">
        <v>195</v>
      </c>
      <c r="F172" s="31" t="s">
        <v>111</v>
      </c>
      <c r="G172" s="25">
        <f>H172+I172+J172+K172+L172+M172+N172+O172+P172</f>
        <v>24496.1</v>
      </c>
      <c r="H172" s="29">
        <v>0</v>
      </c>
      <c r="I172" s="29">
        <v>0</v>
      </c>
      <c r="J172" s="29">
        <v>0</v>
      </c>
      <c r="K172" s="29">
        <v>0</v>
      </c>
      <c r="L172" s="29">
        <v>0</v>
      </c>
      <c r="M172" s="29">
        <v>24496.1</v>
      </c>
      <c r="N172" s="29">
        <v>0</v>
      </c>
      <c r="O172" s="29">
        <v>0</v>
      </c>
      <c r="P172" s="29">
        <v>0</v>
      </c>
    </row>
    <row r="173" spans="1:16" s="4" customFormat="1" ht="30.75" customHeight="1" x14ac:dyDescent="0.25">
      <c r="A173" s="62" t="s">
        <v>250</v>
      </c>
      <c r="B173" s="68" t="s">
        <v>224</v>
      </c>
      <c r="C173" s="70" t="s">
        <v>41</v>
      </c>
      <c r="D173" s="62" t="s">
        <v>226</v>
      </c>
      <c r="E173" s="22" t="s">
        <v>35</v>
      </c>
      <c r="F173" s="66">
        <f>H173+I173+J173+K173+L173+M173+N173+O173+P173</f>
        <v>0</v>
      </c>
      <c r="G173" s="67"/>
      <c r="H173" s="29">
        <f>H174</f>
        <v>0</v>
      </c>
      <c r="I173" s="29">
        <f t="shared" ref="I173:P173" si="91">I174</f>
        <v>0</v>
      </c>
      <c r="J173" s="29">
        <f t="shared" si="91"/>
        <v>0</v>
      </c>
      <c r="K173" s="29">
        <f t="shared" si="91"/>
        <v>0</v>
      </c>
      <c r="L173" s="29">
        <f t="shared" si="91"/>
        <v>0</v>
      </c>
      <c r="M173" s="29">
        <f t="shared" si="91"/>
        <v>0</v>
      </c>
      <c r="N173" s="29">
        <f t="shared" si="91"/>
        <v>0</v>
      </c>
      <c r="O173" s="29">
        <f t="shared" si="91"/>
        <v>0</v>
      </c>
      <c r="P173" s="29">
        <f t="shared" si="91"/>
        <v>0</v>
      </c>
    </row>
    <row r="174" spans="1:16" s="4" customFormat="1" ht="28.5" customHeight="1" x14ac:dyDescent="0.25">
      <c r="A174" s="75"/>
      <c r="B174" s="76"/>
      <c r="C174" s="77"/>
      <c r="D174" s="75"/>
      <c r="E174" s="26" t="s">
        <v>195</v>
      </c>
      <c r="F174" s="31" t="s">
        <v>227</v>
      </c>
      <c r="G174" s="25">
        <f>H174+I174+J174+K174+L174+M174+N174+O174+P174</f>
        <v>0</v>
      </c>
      <c r="H174" s="29">
        <v>0</v>
      </c>
      <c r="I174" s="29">
        <v>0</v>
      </c>
      <c r="J174" s="29">
        <v>0</v>
      </c>
      <c r="K174" s="29">
        <v>0</v>
      </c>
      <c r="L174" s="29">
        <v>0</v>
      </c>
      <c r="M174" s="29">
        <v>0</v>
      </c>
      <c r="N174" s="29">
        <v>0</v>
      </c>
      <c r="O174" s="29">
        <v>0</v>
      </c>
      <c r="P174" s="29">
        <v>0</v>
      </c>
    </row>
    <row r="175" spans="1:16" s="4" customFormat="1" ht="28.5" customHeight="1" x14ac:dyDescent="0.25">
      <c r="A175" s="62" t="s">
        <v>251</v>
      </c>
      <c r="B175" s="68" t="s">
        <v>225</v>
      </c>
      <c r="C175" s="70" t="s">
        <v>41</v>
      </c>
      <c r="D175" s="62" t="s">
        <v>226</v>
      </c>
      <c r="E175" s="22" t="s">
        <v>35</v>
      </c>
      <c r="F175" s="66">
        <f>H175+I175+J175+K175+L175+M175+N175+O175+P175</f>
        <v>0</v>
      </c>
      <c r="G175" s="67"/>
      <c r="H175" s="29">
        <f>H176</f>
        <v>0</v>
      </c>
      <c r="I175" s="29">
        <f t="shared" ref="I175:P175" si="92">I176</f>
        <v>0</v>
      </c>
      <c r="J175" s="29">
        <f t="shared" si="92"/>
        <v>0</v>
      </c>
      <c r="K175" s="29">
        <f t="shared" si="92"/>
        <v>0</v>
      </c>
      <c r="L175" s="29">
        <f t="shared" si="92"/>
        <v>0</v>
      </c>
      <c r="M175" s="29">
        <f t="shared" si="92"/>
        <v>0</v>
      </c>
      <c r="N175" s="29">
        <f t="shared" si="92"/>
        <v>0</v>
      </c>
      <c r="O175" s="29">
        <f t="shared" si="92"/>
        <v>0</v>
      </c>
      <c r="P175" s="29">
        <f t="shared" si="92"/>
        <v>0</v>
      </c>
    </row>
    <row r="176" spans="1:16" s="4" customFormat="1" ht="45" customHeight="1" x14ac:dyDescent="0.25">
      <c r="A176" s="75"/>
      <c r="B176" s="76"/>
      <c r="C176" s="77"/>
      <c r="D176" s="75"/>
      <c r="E176" s="26" t="s">
        <v>195</v>
      </c>
      <c r="F176" s="31" t="s">
        <v>113</v>
      </c>
      <c r="G176" s="25">
        <f>H176+I176+J176+K176+L176+M176+N176+O176+P176</f>
        <v>0</v>
      </c>
      <c r="H176" s="29">
        <v>0</v>
      </c>
      <c r="I176" s="29">
        <v>0</v>
      </c>
      <c r="J176" s="29">
        <v>0</v>
      </c>
      <c r="K176" s="29">
        <v>0</v>
      </c>
      <c r="L176" s="29">
        <v>0</v>
      </c>
      <c r="M176" s="29">
        <v>0</v>
      </c>
      <c r="N176" s="29">
        <v>0</v>
      </c>
      <c r="O176" s="29">
        <v>0</v>
      </c>
      <c r="P176" s="29">
        <v>0</v>
      </c>
    </row>
    <row r="177" spans="1:16" s="4" customFormat="1" ht="18" customHeight="1" x14ac:dyDescent="0.25">
      <c r="A177" s="74" t="s">
        <v>44</v>
      </c>
      <c r="B177" s="64" t="s">
        <v>57</v>
      </c>
      <c r="C177" s="65" t="s">
        <v>21</v>
      </c>
      <c r="D177" s="74" t="s">
        <v>89</v>
      </c>
      <c r="E177" s="22" t="s">
        <v>35</v>
      </c>
      <c r="F177" s="66">
        <f>H177+I177+J177+K177+L177+M177+N177+O177+P177</f>
        <v>433188.8</v>
      </c>
      <c r="G177" s="67"/>
      <c r="H177" s="29">
        <f>H178+H179</f>
        <v>133272.20000000001</v>
      </c>
      <c r="I177" s="29">
        <f t="shared" ref="I177:P177" si="93">I178+I179</f>
        <v>188604.30000000002</v>
      </c>
      <c r="J177" s="29">
        <f t="shared" si="93"/>
        <v>75154.099999999991</v>
      </c>
      <c r="K177" s="29">
        <f t="shared" si="93"/>
        <v>18876.300000000003</v>
      </c>
      <c r="L177" s="29">
        <f t="shared" si="93"/>
        <v>17281.900000000001</v>
      </c>
      <c r="M177" s="29">
        <f t="shared" si="93"/>
        <v>0</v>
      </c>
      <c r="N177" s="29">
        <f t="shared" si="93"/>
        <v>0</v>
      </c>
      <c r="O177" s="29">
        <f t="shared" si="93"/>
        <v>0</v>
      </c>
      <c r="P177" s="29">
        <f t="shared" si="93"/>
        <v>0</v>
      </c>
    </row>
    <row r="178" spans="1:16" s="4" customFormat="1" ht="30" customHeight="1" x14ac:dyDescent="0.25">
      <c r="A178" s="74"/>
      <c r="B178" s="64"/>
      <c r="C178" s="65"/>
      <c r="D178" s="74"/>
      <c r="E178" s="64" t="s">
        <v>271</v>
      </c>
      <c r="F178" s="7" t="s">
        <v>113</v>
      </c>
      <c r="G178" s="25">
        <f>H178+I178+J178+K178+L178+M178+N178+O178+P178</f>
        <v>407626.30000000005</v>
      </c>
      <c r="H178" s="29">
        <f>H181</f>
        <v>130846.7</v>
      </c>
      <c r="I178" s="29">
        <f t="shared" ref="I178:P179" si="94">I181</f>
        <v>181160.6</v>
      </c>
      <c r="J178" s="29">
        <f t="shared" si="94"/>
        <v>60765.7</v>
      </c>
      <c r="K178" s="29">
        <f t="shared" si="94"/>
        <v>17871.400000000001</v>
      </c>
      <c r="L178" s="29">
        <f t="shared" si="94"/>
        <v>16981.900000000001</v>
      </c>
      <c r="M178" s="29">
        <f t="shared" si="94"/>
        <v>0</v>
      </c>
      <c r="N178" s="29">
        <f t="shared" si="94"/>
        <v>0</v>
      </c>
      <c r="O178" s="29">
        <f t="shared" si="94"/>
        <v>0</v>
      </c>
      <c r="P178" s="29">
        <f t="shared" si="94"/>
        <v>0</v>
      </c>
    </row>
    <row r="179" spans="1:16" s="4" customFormat="1" ht="28.15" customHeight="1" outlineLevel="1" x14ac:dyDescent="0.25">
      <c r="A179" s="74"/>
      <c r="B179" s="64"/>
      <c r="C179" s="65"/>
      <c r="D179" s="74"/>
      <c r="E179" s="64"/>
      <c r="F179" s="31" t="s">
        <v>111</v>
      </c>
      <c r="G179" s="25">
        <f>H179+I179+J179+K179+L179+M179+N179+O179+P179</f>
        <v>25562.5</v>
      </c>
      <c r="H179" s="11">
        <f>H182</f>
        <v>2425.5</v>
      </c>
      <c r="I179" s="11">
        <f t="shared" si="94"/>
        <v>7443.7</v>
      </c>
      <c r="J179" s="11">
        <f t="shared" si="94"/>
        <v>14388.4</v>
      </c>
      <c r="K179" s="11">
        <f t="shared" si="94"/>
        <v>1004.9</v>
      </c>
      <c r="L179" s="11">
        <f t="shared" si="94"/>
        <v>300</v>
      </c>
      <c r="M179" s="11">
        <f t="shared" si="94"/>
        <v>0</v>
      </c>
      <c r="N179" s="11">
        <f t="shared" si="94"/>
        <v>0</v>
      </c>
      <c r="O179" s="11">
        <f t="shared" si="94"/>
        <v>0</v>
      </c>
      <c r="P179" s="11">
        <f t="shared" si="94"/>
        <v>0</v>
      </c>
    </row>
    <row r="180" spans="1:16" s="19" customFormat="1" ht="51" customHeight="1" outlineLevel="1" x14ac:dyDescent="0.25">
      <c r="A180" s="62" t="s">
        <v>31</v>
      </c>
      <c r="B180" s="64" t="s">
        <v>32</v>
      </c>
      <c r="C180" s="70" t="s">
        <v>21</v>
      </c>
      <c r="D180" s="74" t="s">
        <v>90</v>
      </c>
      <c r="E180" s="22" t="s">
        <v>35</v>
      </c>
      <c r="F180" s="66">
        <f>H180+I180+J180+K180+L180+M180+N180+O180+P180</f>
        <v>433188.8</v>
      </c>
      <c r="G180" s="67"/>
      <c r="H180" s="29">
        <f>H181+H182</f>
        <v>133272.20000000001</v>
      </c>
      <c r="I180" s="29">
        <f>I181+I182</f>
        <v>188604.30000000002</v>
      </c>
      <c r="J180" s="29">
        <f t="shared" ref="J180:P180" si="95">J181+J182</f>
        <v>75154.099999999991</v>
      </c>
      <c r="K180" s="29">
        <f t="shared" si="95"/>
        <v>18876.300000000003</v>
      </c>
      <c r="L180" s="29">
        <f t="shared" si="95"/>
        <v>17281.900000000001</v>
      </c>
      <c r="M180" s="29">
        <f t="shared" si="95"/>
        <v>0</v>
      </c>
      <c r="N180" s="29">
        <f t="shared" si="95"/>
        <v>0</v>
      </c>
      <c r="O180" s="29">
        <f t="shared" si="95"/>
        <v>0</v>
      </c>
      <c r="P180" s="29">
        <f t="shared" si="95"/>
        <v>0</v>
      </c>
    </row>
    <row r="181" spans="1:16" s="19" customFormat="1" ht="27.75" customHeight="1" x14ac:dyDescent="0.25">
      <c r="A181" s="75"/>
      <c r="B181" s="64"/>
      <c r="C181" s="77"/>
      <c r="D181" s="74"/>
      <c r="E181" s="64" t="s">
        <v>270</v>
      </c>
      <c r="F181" s="7" t="s">
        <v>113</v>
      </c>
      <c r="G181" s="25">
        <f>H181+I181+J181+K181+L181+M181+N181+O181+P181</f>
        <v>407626.30000000005</v>
      </c>
      <c r="H181" s="29">
        <f>H184+H190+H197+H200+H206</f>
        <v>130846.7</v>
      </c>
      <c r="I181" s="29">
        <f t="shared" ref="I181:P181" si="96">I184+I190+I197+I200+I206</f>
        <v>181160.6</v>
      </c>
      <c r="J181" s="29">
        <f t="shared" si="96"/>
        <v>60765.7</v>
      </c>
      <c r="K181" s="29">
        <f t="shared" si="96"/>
        <v>17871.400000000001</v>
      </c>
      <c r="L181" s="29">
        <f t="shared" si="96"/>
        <v>16981.900000000001</v>
      </c>
      <c r="M181" s="29">
        <f t="shared" si="96"/>
        <v>0</v>
      </c>
      <c r="N181" s="29">
        <f t="shared" si="96"/>
        <v>0</v>
      </c>
      <c r="O181" s="29">
        <f t="shared" si="96"/>
        <v>0</v>
      </c>
      <c r="P181" s="29">
        <f t="shared" si="96"/>
        <v>0</v>
      </c>
    </row>
    <row r="182" spans="1:16" s="19" customFormat="1" ht="39" customHeight="1" x14ac:dyDescent="0.25">
      <c r="A182" s="63"/>
      <c r="B182" s="64"/>
      <c r="C182" s="71"/>
      <c r="D182" s="74"/>
      <c r="E182" s="64"/>
      <c r="F182" s="31" t="s">
        <v>111</v>
      </c>
      <c r="G182" s="25">
        <f>H182+I182+J182+K182+L182+M182+N182+O182+P182</f>
        <v>25562.5</v>
      </c>
      <c r="H182" s="29">
        <f t="shared" ref="H182:P182" si="97">H185+H191+H195+H198+H201+H207</f>
        <v>2425.5</v>
      </c>
      <c r="I182" s="29">
        <f t="shared" si="97"/>
        <v>7443.7</v>
      </c>
      <c r="J182" s="29">
        <f t="shared" si="97"/>
        <v>14388.4</v>
      </c>
      <c r="K182" s="29">
        <f t="shared" si="97"/>
        <v>1004.9</v>
      </c>
      <c r="L182" s="29">
        <f t="shared" si="97"/>
        <v>300</v>
      </c>
      <c r="M182" s="29">
        <f t="shared" si="97"/>
        <v>0</v>
      </c>
      <c r="N182" s="29">
        <f t="shared" si="97"/>
        <v>0</v>
      </c>
      <c r="O182" s="29">
        <f t="shared" si="97"/>
        <v>0</v>
      </c>
      <c r="P182" s="29">
        <f t="shared" si="97"/>
        <v>0</v>
      </c>
    </row>
    <row r="183" spans="1:16" s="4" customFormat="1" ht="39" customHeight="1" x14ac:dyDescent="0.25">
      <c r="A183" s="74" t="s">
        <v>33</v>
      </c>
      <c r="B183" s="64" t="s">
        <v>239</v>
      </c>
      <c r="C183" s="65" t="s">
        <v>21</v>
      </c>
      <c r="D183" s="74" t="s">
        <v>91</v>
      </c>
      <c r="E183" s="22" t="s">
        <v>35</v>
      </c>
      <c r="F183" s="66">
        <f>H183+I183+J183+K183+L183+M183+N183+O183+P183</f>
        <v>299080.2</v>
      </c>
      <c r="G183" s="67"/>
      <c r="H183" s="29">
        <f>H184+H185</f>
        <v>130846.7</v>
      </c>
      <c r="I183" s="29">
        <f t="shared" ref="I183:P183" si="98">I184+I185</f>
        <v>125602.7</v>
      </c>
      <c r="J183" s="29">
        <f t="shared" si="98"/>
        <v>25750.3</v>
      </c>
      <c r="K183" s="29">
        <f t="shared" si="98"/>
        <v>8440.2000000000007</v>
      </c>
      <c r="L183" s="29">
        <f t="shared" si="98"/>
        <v>8440.2999999999993</v>
      </c>
      <c r="M183" s="29">
        <f t="shared" si="98"/>
        <v>0</v>
      </c>
      <c r="N183" s="29">
        <f t="shared" si="98"/>
        <v>0</v>
      </c>
      <c r="O183" s="29">
        <f t="shared" si="98"/>
        <v>0</v>
      </c>
      <c r="P183" s="29">
        <f t="shared" si="98"/>
        <v>0</v>
      </c>
    </row>
    <row r="184" spans="1:16" s="4" customFormat="1" ht="48" customHeight="1" x14ac:dyDescent="0.25">
      <c r="A184" s="74"/>
      <c r="B184" s="64"/>
      <c r="C184" s="65"/>
      <c r="D184" s="74"/>
      <c r="E184" s="64" t="s">
        <v>61</v>
      </c>
      <c r="F184" s="7" t="s">
        <v>113</v>
      </c>
      <c r="G184" s="25">
        <f>H184+I184+J184+K184+L184+M184+N184+O184+P184</f>
        <v>299080.2</v>
      </c>
      <c r="H184" s="29">
        <v>130846.7</v>
      </c>
      <c r="I184" s="29">
        <v>125602.7</v>
      </c>
      <c r="J184" s="29">
        <v>25750.3</v>
      </c>
      <c r="K184" s="29">
        <v>8440.2000000000007</v>
      </c>
      <c r="L184" s="29">
        <v>8440.2999999999993</v>
      </c>
      <c r="M184" s="29">
        <v>0</v>
      </c>
      <c r="N184" s="29">
        <v>0</v>
      </c>
      <c r="O184" s="29">
        <v>0</v>
      </c>
      <c r="P184" s="29">
        <v>0</v>
      </c>
    </row>
    <row r="185" spans="1:16" s="4" customFormat="1" ht="26.25" customHeight="1" x14ac:dyDescent="0.25">
      <c r="A185" s="74"/>
      <c r="B185" s="64"/>
      <c r="C185" s="65"/>
      <c r="D185" s="74"/>
      <c r="E185" s="64"/>
      <c r="F185" s="31" t="s">
        <v>111</v>
      </c>
      <c r="G185" s="25">
        <f>H185+I185+J185+K185+L185+M185</f>
        <v>0</v>
      </c>
      <c r="H185" s="29">
        <v>0</v>
      </c>
      <c r="I185" s="29">
        <v>0</v>
      </c>
      <c r="J185" s="29">
        <v>0</v>
      </c>
      <c r="K185" s="29">
        <v>0</v>
      </c>
      <c r="L185" s="29">
        <v>0</v>
      </c>
      <c r="M185" s="29">
        <v>0</v>
      </c>
      <c r="N185" s="29">
        <v>0</v>
      </c>
      <c r="O185" s="29">
        <v>0</v>
      </c>
      <c r="P185" s="29">
        <v>0</v>
      </c>
    </row>
    <row r="186" spans="1:16" s="4" customFormat="1" ht="39" customHeight="1" x14ac:dyDescent="0.25">
      <c r="A186" s="74" t="s">
        <v>196</v>
      </c>
      <c r="B186" s="64" t="s">
        <v>197</v>
      </c>
      <c r="C186" s="65"/>
      <c r="D186" s="74"/>
      <c r="E186" s="22" t="s">
        <v>35</v>
      </c>
      <c r="F186" s="66">
        <f>H186+I186+J186+K186+L186+M186+N186+O186+P186</f>
        <v>299080.2</v>
      </c>
      <c r="G186" s="67"/>
      <c r="H186" s="29">
        <f>H187+H188</f>
        <v>130846.7</v>
      </c>
      <c r="I186" s="29">
        <f t="shared" ref="I186:P186" si="99">I187+I188</f>
        <v>125602.7</v>
      </c>
      <c r="J186" s="29">
        <f t="shared" si="99"/>
        <v>25750.3</v>
      </c>
      <c r="K186" s="29">
        <f t="shared" si="99"/>
        <v>8440.2000000000007</v>
      </c>
      <c r="L186" s="29">
        <f t="shared" si="99"/>
        <v>8440.2999999999993</v>
      </c>
      <c r="M186" s="29">
        <f t="shared" si="99"/>
        <v>0</v>
      </c>
      <c r="N186" s="29">
        <f t="shared" si="99"/>
        <v>0</v>
      </c>
      <c r="O186" s="29">
        <f t="shared" si="99"/>
        <v>0</v>
      </c>
      <c r="P186" s="29">
        <f t="shared" si="99"/>
        <v>0</v>
      </c>
    </row>
    <row r="187" spans="1:16" s="4" customFormat="1" ht="22.5" customHeight="1" x14ac:dyDescent="0.25">
      <c r="A187" s="74"/>
      <c r="B187" s="64"/>
      <c r="C187" s="65"/>
      <c r="D187" s="74"/>
      <c r="E187" s="64" t="s">
        <v>61</v>
      </c>
      <c r="F187" s="7" t="s">
        <v>113</v>
      </c>
      <c r="G187" s="25">
        <f>H187+I187+J187+K187+L187+M187+N187+O187+P187</f>
        <v>299080.2</v>
      </c>
      <c r="H187" s="29">
        <v>130846.7</v>
      </c>
      <c r="I187" s="29">
        <v>125602.7</v>
      </c>
      <c r="J187" s="29">
        <v>25750.3</v>
      </c>
      <c r="K187" s="29">
        <v>8440.2000000000007</v>
      </c>
      <c r="L187" s="29">
        <v>8440.2999999999993</v>
      </c>
      <c r="M187" s="29">
        <v>0</v>
      </c>
      <c r="N187" s="29">
        <v>0</v>
      </c>
      <c r="O187" s="29">
        <v>0</v>
      </c>
      <c r="P187" s="29">
        <v>0</v>
      </c>
    </row>
    <row r="188" spans="1:16" s="4" customFormat="1" ht="26.25" customHeight="1" x14ac:dyDescent="0.25">
      <c r="A188" s="74"/>
      <c r="B188" s="64"/>
      <c r="C188" s="65"/>
      <c r="D188" s="74"/>
      <c r="E188" s="64"/>
      <c r="F188" s="31" t="s">
        <v>111</v>
      </c>
      <c r="G188" s="25">
        <f>H188+I188+J188+K188+L188+M188</f>
        <v>0</v>
      </c>
      <c r="H188" s="29">
        <v>0</v>
      </c>
      <c r="I188" s="29">
        <v>0</v>
      </c>
      <c r="J188" s="29">
        <v>0</v>
      </c>
      <c r="K188" s="29">
        <v>0</v>
      </c>
      <c r="L188" s="29">
        <v>0</v>
      </c>
      <c r="M188" s="29">
        <v>0</v>
      </c>
      <c r="N188" s="29">
        <v>0</v>
      </c>
      <c r="O188" s="29">
        <v>0</v>
      </c>
      <c r="P188" s="29">
        <v>0</v>
      </c>
    </row>
    <row r="189" spans="1:16" s="4" customFormat="1" ht="41.25" customHeight="1" x14ac:dyDescent="0.25">
      <c r="A189" s="62" t="s">
        <v>34</v>
      </c>
      <c r="B189" s="68" t="s">
        <v>198</v>
      </c>
      <c r="C189" s="70" t="s">
        <v>41</v>
      </c>
      <c r="D189" s="72" t="s">
        <v>199</v>
      </c>
      <c r="E189" s="22" t="s">
        <v>35</v>
      </c>
      <c r="F189" s="79">
        <f>H189+I189+J189+K189+L189+M189+N189+O189+P189</f>
        <v>40395.300000000003</v>
      </c>
      <c r="G189" s="80"/>
      <c r="H189" s="29">
        <f t="shared" ref="H189:P189" si="100">H190</f>
        <v>0</v>
      </c>
      <c r="I189" s="29">
        <f t="shared" si="100"/>
        <v>11520.8</v>
      </c>
      <c r="J189" s="29">
        <f t="shared" si="100"/>
        <v>11520.7</v>
      </c>
      <c r="K189" s="29">
        <f t="shared" si="100"/>
        <v>8812.2000000000007</v>
      </c>
      <c r="L189" s="29">
        <f t="shared" si="100"/>
        <v>8541.6</v>
      </c>
      <c r="M189" s="29">
        <f t="shared" si="100"/>
        <v>0</v>
      </c>
      <c r="N189" s="29">
        <f t="shared" si="100"/>
        <v>0</v>
      </c>
      <c r="O189" s="29">
        <f t="shared" si="100"/>
        <v>0</v>
      </c>
      <c r="P189" s="29">
        <f t="shared" si="100"/>
        <v>0</v>
      </c>
    </row>
    <row r="190" spans="1:16" s="4" customFormat="1" ht="61.5" customHeight="1" outlineLevel="1" x14ac:dyDescent="0.25">
      <c r="A190" s="75"/>
      <c r="B190" s="76"/>
      <c r="C190" s="77"/>
      <c r="D190" s="78"/>
      <c r="E190" s="68" t="s">
        <v>61</v>
      </c>
      <c r="F190" s="7" t="s">
        <v>113</v>
      </c>
      <c r="G190" s="25">
        <f>H190+I190+J190+K190+L190+M190+N190+O190+P190</f>
        <v>40395.300000000003</v>
      </c>
      <c r="H190" s="29">
        <v>0</v>
      </c>
      <c r="I190" s="29">
        <v>11520.8</v>
      </c>
      <c r="J190" s="29">
        <v>11520.7</v>
      </c>
      <c r="K190" s="29">
        <v>8812.2000000000007</v>
      </c>
      <c r="L190" s="29">
        <v>8541.6</v>
      </c>
      <c r="M190" s="29">
        <f t="shared" ref="M190:P191" si="101">M187</f>
        <v>0</v>
      </c>
      <c r="N190" s="29">
        <f t="shared" si="101"/>
        <v>0</v>
      </c>
      <c r="O190" s="29">
        <f t="shared" si="101"/>
        <v>0</v>
      </c>
      <c r="P190" s="29">
        <f t="shared" si="101"/>
        <v>0</v>
      </c>
    </row>
    <row r="191" spans="1:16" s="4" customFormat="1" ht="26.25" customHeight="1" outlineLevel="1" x14ac:dyDescent="0.25">
      <c r="A191" s="63"/>
      <c r="B191" s="69"/>
      <c r="C191" s="77"/>
      <c r="D191" s="78"/>
      <c r="E191" s="69"/>
      <c r="F191" s="31" t="s">
        <v>111</v>
      </c>
      <c r="G191" s="25">
        <f>H191+I191+J191+K191+L191+M191</f>
        <v>0</v>
      </c>
      <c r="H191" s="29">
        <f>H188</f>
        <v>0</v>
      </c>
      <c r="I191" s="29">
        <f>I188</f>
        <v>0</v>
      </c>
      <c r="J191" s="29">
        <f>J188</f>
        <v>0</v>
      </c>
      <c r="K191" s="29">
        <f>K188</f>
        <v>0</v>
      </c>
      <c r="L191" s="29">
        <f>L188</f>
        <v>0</v>
      </c>
      <c r="M191" s="29">
        <f t="shared" si="101"/>
        <v>0</v>
      </c>
      <c r="N191" s="29">
        <f t="shared" si="101"/>
        <v>0</v>
      </c>
      <c r="O191" s="29">
        <f t="shared" si="101"/>
        <v>0</v>
      </c>
      <c r="P191" s="29">
        <f t="shared" si="101"/>
        <v>0</v>
      </c>
    </row>
    <row r="192" spans="1:16" s="4" customFormat="1" ht="26.25" customHeight="1" x14ac:dyDescent="0.25">
      <c r="A192" s="62" t="s">
        <v>252</v>
      </c>
      <c r="B192" s="64" t="s">
        <v>197</v>
      </c>
      <c r="C192" s="65" t="s">
        <v>41</v>
      </c>
      <c r="D192" s="74" t="s">
        <v>92</v>
      </c>
      <c r="E192" s="22" t="s">
        <v>35</v>
      </c>
      <c r="F192" s="66">
        <f>H192+I192+J192+K192+L192+M192+N192+O192+P192</f>
        <v>40395.300000000003</v>
      </c>
      <c r="G192" s="67"/>
      <c r="H192" s="29">
        <f t="shared" ref="H192:P192" si="102">H193</f>
        <v>0</v>
      </c>
      <c r="I192" s="29">
        <f t="shared" si="102"/>
        <v>11520.8</v>
      </c>
      <c r="J192" s="29">
        <f t="shared" si="102"/>
        <v>11520.7</v>
      </c>
      <c r="K192" s="29">
        <f t="shared" si="102"/>
        <v>8812.2000000000007</v>
      </c>
      <c r="L192" s="29">
        <f t="shared" si="102"/>
        <v>8541.6</v>
      </c>
      <c r="M192" s="29">
        <f t="shared" si="102"/>
        <v>0</v>
      </c>
      <c r="N192" s="29">
        <f t="shared" si="102"/>
        <v>0</v>
      </c>
      <c r="O192" s="29">
        <f t="shared" si="102"/>
        <v>0</v>
      </c>
      <c r="P192" s="29">
        <f t="shared" si="102"/>
        <v>0</v>
      </c>
    </row>
    <row r="193" spans="1:16" s="4" customFormat="1" ht="42" customHeight="1" x14ac:dyDescent="0.25">
      <c r="A193" s="63"/>
      <c r="B193" s="64"/>
      <c r="C193" s="65"/>
      <c r="D193" s="74"/>
      <c r="E193" s="50" t="s">
        <v>272</v>
      </c>
      <c r="F193" s="31" t="s">
        <v>113</v>
      </c>
      <c r="G193" s="25">
        <f>H193+I193+J193+K193+L193+M193+N193+O193+P193</f>
        <v>40395.300000000003</v>
      </c>
      <c r="H193" s="29">
        <v>0</v>
      </c>
      <c r="I193" s="29">
        <v>11520.8</v>
      </c>
      <c r="J193" s="29">
        <v>11520.7</v>
      </c>
      <c r="K193" s="29">
        <v>8812.2000000000007</v>
      </c>
      <c r="L193" s="29">
        <v>8541.6</v>
      </c>
      <c r="M193" s="29">
        <v>0</v>
      </c>
      <c r="N193" s="29">
        <v>0</v>
      </c>
      <c r="O193" s="29">
        <v>0</v>
      </c>
      <c r="P193" s="29">
        <v>0</v>
      </c>
    </row>
    <row r="194" spans="1:16" s="4" customFormat="1" ht="24" customHeight="1" x14ac:dyDescent="0.25">
      <c r="A194" s="62" t="s">
        <v>253</v>
      </c>
      <c r="B194" s="64" t="s">
        <v>258</v>
      </c>
      <c r="C194" s="65" t="s">
        <v>41</v>
      </c>
      <c r="D194" s="74" t="s">
        <v>93</v>
      </c>
      <c r="E194" s="68" t="s">
        <v>35</v>
      </c>
      <c r="F194" s="66">
        <f>H194+I194+J194+K194+L194+M194+N194+O194+P194</f>
        <v>3634.7</v>
      </c>
      <c r="G194" s="67"/>
      <c r="H194" s="29">
        <f>H195</f>
        <v>2425.5</v>
      </c>
      <c r="I194" s="29">
        <f t="shared" ref="I194:P194" si="103">I195</f>
        <v>369.2</v>
      </c>
      <c r="J194" s="29">
        <f t="shared" si="103"/>
        <v>360</v>
      </c>
      <c r="K194" s="29">
        <f t="shared" si="103"/>
        <v>480</v>
      </c>
      <c r="L194" s="29">
        <f t="shared" si="103"/>
        <v>0</v>
      </c>
      <c r="M194" s="29">
        <f t="shared" si="103"/>
        <v>0</v>
      </c>
      <c r="N194" s="29">
        <f t="shared" si="103"/>
        <v>0</v>
      </c>
      <c r="O194" s="29">
        <f t="shared" si="103"/>
        <v>0</v>
      </c>
      <c r="P194" s="29">
        <f t="shared" si="103"/>
        <v>0</v>
      </c>
    </row>
    <row r="195" spans="1:16" s="4" customFormat="1" ht="78.75" customHeight="1" x14ac:dyDescent="0.25">
      <c r="A195" s="75"/>
      <c r="B195" s="64"/>
      <c r="C195" s="65"/>
      <c r="D195" s="74"/>
      <c r="E195" s="69"/>
      <c r="F195" s="31" t="s">
        <v>111</v>
      </c>
      <c r="G195" s="25">
        <f>H195+I195+J195+K195+L195+M195+N195+O195+P195</f>
        <v>3634.7</v>
      </c>
      <c r="H195" s="29">
        <v>2425.5</v>
      </c>
      <c r="I195" s="29">
        <v>369.2</v>
      </c>
      <c r="J195" s="29">
        <v>360</v>
      </c>
      <c r="K195" s="29">
        <v>480</v>
      </c>
      <c r="L195" s="29">
        <v>0</v>
      </c>
      <c r="M195" s="29">
        <v>0</v>
      </c>
      <c r="N195" s="29">
        <v>0</v>
      </c>
      <c r="O195" s="29">
        <v>0</v>
      </c>
      <c r="P195" s="29">
        <v>0</v>
      </c>
    </row>
    <row r="196" spans="1:16" s="4" customFormat="1" ht="24" customHeight="1" x14ac:dyDescent="0.25">
      <c r="A196" s="62" t="s">
        <v>254</v>
      </c>
      <c r="B196" s="64" t="s">
        <v>202</v>
      </c>
      <c r="C196" s="65" t="s">
        <v>41</v>
      </c>
      <c r="D196" s="74" t="s">
        <v>201</v>
      </c>
      <c r="E196" s="22" t="s">
        <v>35</v>
      </c>
      <c r="F196" s="66">
        <f>H196+I196+J196+K196+L196+M196+N196+O196+P196</f>
        <v>0</v>
      </c>
      <c r="G196" s="67"/>
      <c r="H196" s="29">
        <f>H197+H198</f>
        <v>0</v>
      </c>
      <c r="I196" s="29">
        <f>I197+I198</f>
        <v>0</v>
      </c>
      <c r="J196" s="29">
        <f t="shared" ref="J196:P196" si="104">J197+J198</f>
        <v>0</v>
      </c>
      <c r="K196" s="29">
        <f t="shared" si="104"/>
        <v>0</v>
      </c>
      <c r="L196" s="29">
        <f t="shared" si="104"/>
        <v>0</v>
      </c>
      <c r="M196" s="29">
        <f t="shared" si="104"/>
        <v>0</v>
      </c>
      <c r="N196" s="29">
        <f t="shared" si="104"/>
        <v>0</v>
      </c>
      <c r="O196" s="29">
        <f t="shared" si="104"/>
        <v>0</v>
      </c>
      <c r="P196" s="29">
        <f t="shared" si="104"/>
        <v>0</v>
      </c>
    </row>
    <row r="197" spans="1:16" s="4" customFormat="1" ht="26.25" customHeight="1" x14ac:dyDescent="0.25">
      <c r="A197" s="75"/>
      <c r="B197" s="64"/>
      <c r="C197" s="65"/>
      <c r="D197" s="74"/>
      <c r="E197" s="64" t="s">
        <v>61</v>
      </c>
      <c r="F197" s="7" t="s">
        <v>113</v>
      </c>
      <c r="G197" s="25">
        <v>0</v>
      </c>
      <c r="H197" s="29">
        <v>0</v>
      </c>
      <c r="I197" s="29">
        <v>0</v>
      </c>
      <c r="J197" s="29">
        <v>0</v>
      </c>
      <c r="K197" s="29">
        <v>0</v>
      </c>
      <c r="L197" s="29">
        <v>0</v>
      </c>
      <c r="M197" s="29">
        <v>0</v>
      </c>
      <c r="N197" s="29">
        <v>0</v>
      </c>
      <c r="O197" s="29">
        <v>0</v>
      </c>
      <c r="P197" s="29">
        <v>0</v>
      </c>
    </row>
    <row r="198" spans="1:16" s="4" customFormat="1" ht="26.25" customHeight="1" x14ac:dyDescent="0.25">
      <c r="A198" s="75"/>
      <c r="B198" s="64"/>
      <c r="C198" s="65"/>
      <c r="D198" s="74"/>
      <c r="E198" s="64"/>
      <c r="F198" s="31" t="s">
        <v>111</v>
      </c>
      <c r="G198" s="25">
        <f>H198+I198+J198+K198+L198+M198+N198+O198+P198</f>
        <v>0</v>
      </c>
      <c r="H198" s="29">
        <v>0</v>
      </c>
      <c r="I198" s="29">
        <v>0</v>
      </c>
      <c r="J198" s="29">
        <v>0</v>
      </c>
      <c r="K198" s="29">
        <v>0</v>
      </c>
      <c r="L198" s="29">
        <v>0</v>
      </c>
      <c r="M198" s="29">
        <v>0</v>
      </c>
      <c r="N198" s="29">
        <v>0</v>
      </c>
      <c r="O198" s="29">
        <v>0</v>
      </c>
      <c r="P198" s="29">
        <v>0</v>
      </c>
    </row>
    <row r="199" spans="1:16" s="4" customFormat="1" ht="24" customHeight="1" x14ac:dyDescent="0.25">
      <c r="A199" s="62" t="s">
        <v>255</v>
      </c>
      <c r="B199" s="64" t="s">
        <v>203</v>
      </c>
      <c r="C199" s="65" t="s">
        <v>41</v>
      </c>
      <c r="D199" s="74" t="s">
        <v>93</v>
      </c>
      <c r="E199" s="22" t="s">
        <v>35</v>
      </c>
      <c r="F199" s="66">
        <f>H199+I199+J199+K199+L199+M199+N199+O199+P199</f>
        <v>75029.8</v>
      </c>
      <c r="G199" s="67"/>
      <c r="H199" s="29">
        <f>H200+H201</f>
        <v>0</v>
      </c>
      <c r="I199" s="29">
        <f>I200+I201</f>
        <v>50916.1</v>
      </c>
      <c r="J199" s="29">
        <f t="shared" ref="J199:P199" si="105">J200+J201</f>
        <v>23494.7</v>
      </c>
      <c r="K199" s="29">
        <f t="shared" si="105"/>
        <v>619</v>
      </c>
      <c r="L199" s="29">
        <f t="shared" si="105"/>
        <v>0</v>
      </c>
      <c r="M199" s="29">
        <f t="shared" si="105"/>
        <v>0</v>
      </c>
      <c r="N199" s="29">
        <f t="shared" si="105"/>
        <v>0</v>
      </c>
      <c r="O199" s="29">
        <f t="shared" si="105"/>
        <v>0</v>
      </c>
      <c r="P199" s="29">
        <f t="shared" si="105"/>
        <v>0</v>
      </c>
    </row>
    <row r="200" spans="1:16" s="4" customFormat="1" ht="26.25" customHeight="1" x14ac:dyDescent="0.25">
      <c r="A200" s="75"/>
      <c r="B200" s="64"/>
      <c r="C200" s="65"/>
      <c r="D200" s="74"/>
      <c r="E200" s="64" t="s">
        <v>61</v>
      </c>
      <c r="F200" s="7" t="s">
        <v>113</v>
      </c>
      <c r="G200" s="25">
        <f>H200+I200+J200+K200+L200+M200+N200+O200+P200</f>
        <v>68150.8</v>
      </c>
      <c r="H200" s="29">
        <v>0</v>
      </c>
      <c r="I200" s="29">
        <v>44037.1</v>
      </c>
      <c r="J200" s="29">
        <v>23494.7</v>
      </c>
      <c r="K200" s="29">
        <v>619</v>
      </c>
      <c r="L200" s="29">
        <v>0</v>
      </c>
      <c r="M200" s="29">
        <v>0</v>
      </c>
      <c r="N200" s="29">
        <v>0</v>
      </c>
      <c r="O200" s="29">
        <v>0</v>
      </c>
      <c r="P200" s="29">
        <v>0</v>
      </c>
    </row>
    <row r="201" spans="1:16" s="4" customFormat="1" ht="59.25" customHeight="1" x14ac:dyDescent="0.25">
      <c r="A201" s="75"/>
      <c r="B201" s="64"/>
      <c r="C201" s="65"/>
      <c r="D201" s="74"/>
      <c r="E201" s="64"/>
      <c r="F201" s="31" t="s">
        <v>111</v>
      </c>
      <c r="G201" s="25">
        <f>H201+I201+J201+K201+L201+M201+N201+O201+P201</f>
        <v>6879</v>
      </c>
      <c r="H201" s="29">
        <v>0</v>
      </c>
      <c r="I201" s="29">
        <v>6879</v>
      </c>
      <c r="J201" s="29">
        <v>0</v>
      </c>
      <c r="K201" s="29">
        <v>0</v>
      </c>
      <c r="L201" s="29">
        <v>0</v>
      </c>
      <c r="M201" s="29">
        <v>0</v>
      </c>
      <c r="N201" s="29">
        <v>0</v>
      </c>
      <c r="O201" s="29">
        <v>0</v>
      </c>
      <c r="P201" s="29">
        <v>0</v>
      </c>
    </row>
    <row r="202" spans="1:16" s="4" customFormat="1" ht="24" customHeight="1" x14ac:dyDescent="0.25">
      <c r="A202" s="62" t="s">
        <v>256</v>
      </c>
      <c r="B202" s="64" t="s">
        <v>197</v>
      </c>
      <c r="C202" s="65"/>
      <c r="D202" s="74"/>
      <c r="E202" s="22" t="s">
        <v>35</v>
      </c>
      <c r="F202" s="66">
        <f>H202+I202+J202+K202+L202+M202+N202+O202+P202</f>
        <v>75029.8</v>
      </c>
      <c r="G202" s="67"/>
      <c r="H202" s="29">
        <f>H203+H204</f>
        <v>0</v>
      </c>
      <c r="I202" s="29">
        <f>I203+I204</f>
        <v>50916.1</v>
      </c>
      <c r="J202" s="29">
        <f t="shared" ref="J202:P202" si="106">J203+J204</f>
        <v>23494.7</v>
      </c>
      <c r="K202" s="29">
        <f t="shared" si="106"/>
        <v>619</v>
      </c>
      <c r="L202" s="29">
        <f t="shared" si="106"/>
        <v>0</v>
      </c>
      <c r="M202" s="29">
        <f t="shared" si="106"/>
        <v>0</v>
      </c>
      <c r="N202" s="29">
        <f t="shared" si="106"/>
        <v>0</v>
      </c>
      <c r="O202" s="29">
        <f t="shared" si="106"/>
        <v>0</v>
      </c>
      <c r="P202" s="29">
        <f t="shared" si="106"/>
        <v>0</v>
      </c>
    </row>
    <row r="203" spans="1:16" s="4" customFormat="1" ht="26.25" customHeight="1" x14ac:dyDescent="0.25">
      <c r="A203" s="75"/>
      <c r="B203" s="64"/>
      <c r="C203" s="65"/>
      <c r="D203" s="74"/>
      <c r="E203" s="64" t="s">
        <v>61</v>
      </c>
      <c r="F203" s="7" t="s">
        <v>113</v>
      </c>
      <c r="G203" s="25">
        <f>H203+I203+J203+K203+L203+M203+N203+O203+P203</f>
        <v>68150.8</v>
      </c>
      <c r="H203" s="29">
        <v>0</v>
      </c>
      <c r="I203" s="29">
        <v>44037.1</v>
      </c>
      <c r="J203" s="29">
        <v>23494.7</v>
      </c>
      <c r="K203" s="29">
        <v>619</v>
      </c>
      <c r="L203" s="29">
        <v>0</v>
      </c>
      <c r="M203" s="29">
        <v>0</v>
      </c>
      <c r="N203" s="29">
        <v>0</v>
      </c>
      <c r="O203" s="29">
        <v>0</v>
      </c>
      <c r="P203" s="29">
        <v>0</v>
      </c>
    </row>
    <row r="204" spans="1:16" s="4" customFormat="1" ht="26.25" customHeight="1" x14ac:dyDescent="0.25">
      <c r="A204" s="75"/>
      <c r="B204" s="64"/>
      <c r="C204" s="65"/>
      <c r="D204" s="74"/>
      <c r="E204" s="64"/>
      <c r="F204" s="31" t="s">
        <v>111</v>
      </c>
      <c r="G204" s="25">
        <f>H204+I204+J204+K204+L204+M204+N204+O204+P204</f>
        <v>6879</v>
      </c>
      <c r="H204" s="29">
        <v>0</v>
      </c>
      <c r="I204" s="29">
        <v>6879</v>
      </c>
      <c r="J204" s="29">
        <v>0</v>
      </c>
      <c r="K204" s="29">
        <v>0</v>
      </c>
      <c r="L204" s="29">
        <v>0</v>
      </c>
      <c r="M204" s="29">
        <v>0</v>
      </c>
      <c r="N204" s="29">
        <v>0</v>
      </c>
      <c r="O204" s="29">
        <v>0</v>
      </c>
      <c r="P204" s="29">
        <v>0</v>
      </c>
    </row>
    <row r="205" spans="1:16" s="4" customFormat="1" ht="24" customHeight="1" x14ac:dyDescent="0.25">
      <c r="A205" s="74" t="s">
        <v>45</v>
      </c>
      <c r="B205" s="64" t="s">
        <v>204</v>
      </c>
      <c r="C205" s="65" t="s">
        <v>41</v>
      </c>
      <c r="D205" s="74" t="s">
        <v>205</v>
      </c>
      <c r="E205" s="22" t="s">
        <v>35</v>
      </c>
      <c r="F205" s="66">
        <f>H205+I205+J205+K205+L205+M205+N205+O205+P205</f>
        <v>15048.8</v>
      </c>
      <c r="G205" s="67"/>
      <c r="H205" s="29">
        <f>H206+H207</f>
        <v>0</v>
      </c>
      <c r="I205" s="29">
        <f>I206+I207</f>
        <v>195.5</v>
      </c>
      <c r="J205" s="29">
        <f t="shared" ref="J205:P205" si="107">J206+J207</f>
        <v>14028.4</v>
      </c>
      <c r="K205" s="29">
        <f t="shared" si="107"/>
        <v>524.9</v>
      </c>
      <c r="L205" s="29">
        <f t="shared" si="107"/>
        <v>300</v>
      </c>
      <c r="M205" s="29">
        <f t="shared" si="107"/>
        <v>0</v>
      </c>
      <c r="N205" s="29">
        <f t="shared" si="107"/>
        <v>0</v>
      </c>
      <c r="O205" s="29">
        <f t="shared" si="107"/>
        <v>0</v>
      </c>
      <c r="P205" s="29">
        <f t="shared" si="107"/>
        <v>0</v>
      </c>
    </row>
    <row r="206" spans="1:16" s="4" customFormat="1" ht="26.25" customHeight="1" x14ac:dyDescent="0.25">
      <c r="A206" s="74"/>
      <c r="B206" s="64"/>
      <c r="C206" s="65"/>
      <c r="D206" s="74"/>
      <c r="E206" s="64" t="s">
        <v>61</v>
      </c>
      <c r="F206" s="7" t="s">
        <v>113</v>
      </c>
      <c r="G206" s="25">
        <v>0</v>
      </c>
      <c r="H206" s="29">
        <v>0</v>
      </c>
      <c r="I206" s="29">
        <v>0</v>
      </c>
      <c r="J206" s="29">
        <v>0</v>
      </c>
      <c r="K206" s="29">
        <v>0</v>
      </c>
      <c r="L206" s="29">
        <v>0</v>
      </c>
      <c r="M206" s="29">
        <v>0</v>
      </c>
      <c r="N206" s="29">
        <v>0</v>
      </c>
      <c r="O206" s="29">
        <v>0</v>
      </c>
      <c r="P206" s="29">
        <v>0</v>
      </c>
    </row>
    <row r="207" spans="1:16" s="4" customFormat="1" ht="26.25" customHeight="1" x14ac:dyDescent="0.25">
      <c r="A207" s="74"/>
      <c r="B207" s="64"/>
      <c r="C207" s="65"/>
      <c r="D207" s="74"/>
      <c r="E207" s="64"/>
      <c r="F207" s="31" t="s">
        <v>111</v>
      </c>
      <c r="G207" s="25">
        <f>H207+I207+J207+K207+L207+M207+N207+O207+P207</f>
        <v>15048.8</v>
      </c>
      <c r="H207" s="29">
        <v>0</v>
      </c>
      <c r="I207" s="29">
        <v>195.5</v>
      </c>
      <c r="J207" s="29">
        <v>14028.4</v>
      </c>
      <c r="K207" s="29">
        <v>524.9</v>
      </c>
      <c r="L207" s="29">
        <v>300</v>
      </c>
      <c r="M207" s="29">
        <v>0</v>
      </c>
      <c r="N207" s="29">
        <v>0</v>
      </c>
      <c r="O207" s="29">
        <v>0</v>
      </c>
      <c r="P207" s="29">
        <v>0</v>
      </c>
    </row>
    <row r="208" spans="1:16" s="4" customFormat="1" ht="27.75" customHeight="1" x14ac:dyDescent="0.25">
      <c r="A208" s="62" t="s">
        <v>58</v>
      </c>
      <c r="B208" s="68" t="s">
        <v>206</v>
      </c>
      <c r="C208" s="70" t="s">
        <v>41</v>
      </c>
      <c r="D208" s="72" t="s">
        <v>94</v>
      </c>
      <c r="E208" s="68" t="s">
        <v>35</v>
      </c>
      <c r="F208" s="66">
        <f>H208+I208+J208+K208+L208+M208+N208+O208+P208</f>
        <v>8740.9</v>
      </c>
      <c r="G208" s="67"/>
      <c r="H208" s="29">
        <f>H209</f>
        <v>1180</v>
      </c>
      <c r="I208" s="29">
        <f t="shared" ref="I208:P208" si="108">I209</f>
        <v>5958</v>
      </c>
      <c r="J208" s="29">
        <f t="shared" si="108"/>
        <v>0</v>
      </c>
      <c r="K208" s="29">
        <f t="shared" si="108"/>
        <v>0</v>
      </c>
      <c r="L208" s="29">
        <f t="shared" si="108"/>
        <v>1602.9</v>
      </c>
      <c r="M208" s="29">
        <f t="shared" si="108"/>
        <v>0</v>
      </c>
      <c r="N208" s="29">
        <f t="shared" si="108"/>
        <v>0</v>
      </c>
      <c r="O208" s="29">
        <f t="shared" si="108"/>
        <v>0</v>
      </c>
      <c r="P208" s="29">
        <f t="shared" si="108"/>
        <v>0</v>
      </c>
    </row>
    <row r="209" spans="1:16" s="4" customFormat="1" ht="27" customHeight="1" x14ac:dyDescent="0.25">
      <c r="A209" s="75"/>
      <c r="B209" s="69"/>
      <c r="C209" s="71"/>
      <c r="D209" s="73"/>
      <c r="E209" s="69"/>
      <c r="F209" s="31" t="s">
        <v>111</v>
      </c>
      <c r="G209" s="25">
        <f>H209+I209+J209+K209+L209+M209+N209+O209+P209</f>
        <v>8740.9</v>
      </c>
      <c r="H209" s="29">
        <f t="shared" ref="H209:P209" si="109">H211+H217</f>
        <v>1180</v>
      </c>
      <c r="I209" s="29">
        <f t="shared" si="109"/>
        <v>5958</v>
      </c>
      <c r="J209" s="29">
        <f t="shared" si="109"/>
        <v>0</v>
      </c>
      <c r="K209" s="29">
        <f t="shared" si="109"/>
        <v>0</v>
      </c>
      <c r="L209" s="29">
        <f t="shared" si="109"/>
        <v>1602.9</v>
      </c>
      <c r="M209" s="29">
        <f t="shared" si="109"/>
        <v>0</v>
      </c>
      <c r="N209" s="29">
        <f t="shared" si="109"/>
        <v>0</v>
      </c>
      <c r="O209" s="29">
        <f t="shared" si="109"/>
        <v>0</v>
      </c>
      <c r="P209" s="29">
        <f t="shared" si="109"/>
        <v>0</v>
      </c>
    </row>
    <row r="210" spans="1:16" s="19" customFormat="1" ht="60" customHeight="1" x14ac:dyDescent="0.25">
      <c r="A210" s="62" t="s">
        <v>36</v>
      </c>
      <c r="B210" s="8" t="s">
        <v>56</v>
      </c>
      <c r="C210" s="32" t="s">
        <v>41</v>
      </c>
      <c r="D210" s="32" t="s">
        <v>55</v>
      </c>
      <c r="E210" s="68" t="s">
        <v>35</v>
      </c>
      <c r="F210" s="66">
        <f>H210+I210+J210+K210+L210+M210</f>
        <v>7560.9</v>
      </c>
      <c r="G210" s="67"/>
      <c r="H210" s="29">
        <f>H211</f>
        <v>0</v>
      </c>
      <c r="I210" s="29">
        <f t="shared" ref="I210:P210" si="110">I211</f>
        <v>5958</v>
      </c>
      <c r="J210" s="29">
        <f t="shared" si="110"/>
        <v>0</v>
      </c>
      <c r="K210" s="29">
        <f t="shared" si="110"/>
        <v>0</v>
      </c>
      <c r="L210" s="29">
        <f t="shared" si="110"/>
        <v>1602.9</v>
      </c>
      <c r="M210" s="29">
        <f t="shared" si="110"/>
        <v>0</v>
      </c>
      <c r="N210" s="29">
        <f t="shared" si="110"/>
        <v>0</v>
      </c>
      <c r="O210" s="29">
        <f t="shared" si="110"/>
        <v>0</v>
      </c>
      <c r="P210" s="29">
        <f t="shared" si="110"/>
        <v>0</v>
      </c>
    </row>
    <row r="211" spans="1:16" s="19" customFormat="1" ht="51.75" customHeight="1" x14ac:dyDescent="0.25">
      <c r="A211" s="63"/>
      <c r="B211" s="33"/>
      <c r="C211" s="34"/>
      <c r="D211" s="34"/>
      <c r="E211" s="69"/>
      <c r="F211" s="31" t="s">
        <v>111</v>
      </c>
      <c r="G211" s="29">
        <f>H211+I211+J211+K211+L211+M211</f>
        <v>7560.9</v>
      </c>
      <c r="H211" s="29">
        <f>H213+H215</f>
        <v>0</v>
      </c>
      <c r="I211" s="29">
        <v>5958</v>
      </c>
      <c r="J211" s="29">
        <v>0</v>
      </c>
      <c r="K211" s="29">
        <v>0</v>
      </c>
      <c r="L211" s="29">
        <v>1602.9</v>
      </c>
      <c r="M211" s="29">
        <f>M213+M215</f>
        <v>0</v>
      </c>
      <c r="N211" s="29">
        <v>0</v>
      </c>
      <c r="O211" s="29">
        <v>0</v>
      </c>
      <c r="P211" s="29">
        <v>0</v>
      </c>
    </row>
    <row r="212" spans="1:16" s="4" customFormat="1" ht="23.25" customHeight="1" x14ac:dyDescent="0.25">
      <c r="A212" s="62" t="s">
        <v>38</v>
      </c>
      <c r="B212" s="64" t="s">
        <v>207</v>
      </c>
      <c r="C212" s="65" t="s">
        <v>41</v>
      </c>
      <c r="D212" s="74" t="s">
        <v>120</v>
      </c>
      <c r="E212" s="22" t="s">
        <v>35</v>
      </c>
      <c r="F212" s="66">
        <f>H212+I212+J212+K212+L212+M212+N212+O212+P212</f>
        <v>5958</v>
      </c>
      <c r="G212" s="67"/>
      <c r="H212" s="29">
        <f>H213</f>
        <v>0</v>
      </c>
      <c r="I212" s="29">
        <f t="shared" ref="I212:P212" si="111">I213</f>
        <v>5958</v>
      </c>
      <c r="J212" s="29">
        <f t="shared" si="111"/>
        <v>0</v>
      </c>
      <c r="K212" s="29">
        <f t="shared" si="111"/>
        <v>0</v>
      </c>
      <c r="L212" s="29">
        <f t="shared" si="111"/>
        <v>0</v>
      </c>
      <c r="M212" s="29">
        <f t="shared" si="111"/>
        <v>0</v>
      </c>
      <c r="N212" s="29">
        <f t="shared" si="111"/>
        <v>0</v>
      </c>
      <c r="O212" s="29">
        <f t="shared" si="111"/>
        <v>0</v>
      </c>
      <c r="P212" s="29">
        <f t="shared" si="111"/>
        <v>0</v>
      </c>
    </row>
    <row r="213" spans="1:16" s="4" customFormat="1" ht="21.75" customHeight="1" x14ac:dyDescent="0.25">
      <c r="A213" s="63"/>
      <c r="B213" s="64"/>
      <c r="C213" s="65"/>
      <c r="D213" s="74"/>
      <c r="E213" s="22"/>
      <c r="F213" s="31" t="s">
        <v>111</v>
      </c>
      <c r="G213" s="25">
        <f>H213+I213+J213+K213+L213+M213+N213+O213+P213</f>
        <v>5958</v>
      </c>
      <c r="H213" s="29">
        <f>H215</f>
        <v>0</v>
      </c>
      <c r="I213" s="29">
        <v>5958</v>
      </c>
      <c r="J213" s="29">
        <f>J215</f>
        <v>0</v>
      </c>
      <c r="K213" s="29">
        <f>K215</f>
        <v>0</v>
      </c>
      <c r="L213" s="29">
        <v>0</v>
      </c>
      <c r="M213" s="29">
        <f>M215</f>
        <v>0</v>
      </c>
      <c r="N213" s="29">
        <f t="shared" ref="N213:P213" si="112">N215</f>
        <v>0</v>
      </c>
      <c r="O213" s="29">
        <f t="shared" si="112"/>
        <v>0</v>
      </c>
      <c r="P213" s="29">
        <f t="shared" si="112"/>
        <v>0</v>
      </c>
    </row>
    <row r="214" spans="1:16" s="4" customFormat="1" ht="20.25" customHeight="1" outlineLevel="1" x14ac:dyDescent="0.25">
      <c r="A214" s="62" t="s">
        <v>43</v>
      </c>
      <c r="B214" s="64" t="s">
        <v>208</v>
      </c>
      <c r="C214" s="65" t="s">
        <v>41</v>
      </c>
      <c r="D214" s="74" t="s">
        <v>209</v>
      </c>
      <c r="E214" s="68" t="s">
        <v>35</v>
      </c>
      <c r="F214" s="66">
        <f>H214+I214+J214+K214+L214+M214+N214+O214+P214</f>
        <v>1602.9</v>
      </c>
      <c r="G214" s="67"/>
      <c r="H214" s="29">
        <f>H215</f>
        <v>0</v>
      </c>
      <c r="I214" s="29">
        <f t="shared" ref="I214:P214" si="113">I215</f>
        <v>0</v>
      </c>
      <c r="J214" s="29">
        <f t="shared" si="113"/>
        <v>0</v>
      </c>
      <c r="K214" s="29">
        <f t="shared" si="113"/>
        <v>0</v>
      </c>
      <c r="L214" s="29">
        <f t="shared" si="113"/>
        <v>1602.9</v>
      </c>
      <c r="M214" s="29">
        <f t="shared" si="113"/>
        <v>0</v>
      </c>
      <c r="N214" s="29">
        <f t="shared" si="113"/>
        <v>0</v>
      </c>
      <c r="O214" s="29">
        <f t="shared" si="113"/>
        <v>0</v>
      </c>
      <c r="P214" s="29">
        <f t="shared" si="113"/>
        <v>0</v>
      </c>
    </row>
    <row r="215" spans="1:16" s="4" customFormat="1" ht="20.25" customHeight="1" outlineLevel="1" x14ac:dyDescent="0.25">
      <c r="A215" s="63"/>
      <c r="B215" s="64"/>
      <c r="C215" s="65"/>
      <c r="D215" s="74"/>
      <c r="E215" s="69"/>
      <c r="F215" s="31" t="s">
        <v>111</v>
      </c>
      <c r="G215" s="25">
        <f>H215+I215+J215+K215+L215+M215</f>
        <v>1602.9</v>
      </c>
      <c r="H215" s="29">
        <v>0</v>
      </c>
      <c r="I215" s="29">
        <v>0</v>
      </c>
      <c r="J215" s="29">
        <v>0</v>
      </c>
      <c r="K215" s="29">
        <v>0</v>
      </c>
      <c r="L215" s="29">
        <v>1602.9</v>
      </c>
      <c r="M215" s="29">
        <v>0</v>
      </c>
      <c r="N215" s="29">
        <v>0</v>
      </c>
      <c r="O215" s="29">
        <v>0</v>
      </c>
      <c r="P215" s="29">
        <v>0</v>
      </c>
    </row>
    <row r="216" spans="1:16" s="4" customFormat="1" ht="18" customHeight="1" outlineLevel="1" x14ac:dyDescent="0.25">
      <c r="A216" s="62" t="s">
        <v>257</v>
      </c>
      <c r="B216" s="68" t="s">
        <v>210</v>
      </c>
      <c r="C216" s="70" t="s">
        <v>21</v>
      </c>
      <c r="D216" s="72" t="s">
        <v>95</v>
      </c>
      <c r="E216" s="68" t="s">
        <v>35</v>
      </c>
      <c r="F216" s="66">
        <f>H216+I216+J216+K216+L216+M216+N216+O216+P216</f>
        <v>1180</v>
      </c>
      <c r="G216" s="67"/>
      <c r="H216" s="29">
        <f>H217</f>
        <v>1180</v>
      </c>
      <c r="I216" s="29">
        <f t="shared" ref="I216:P216" si="114">I217</f>
        <v>0</v>
      </c>
      <c r="J216" s="29">
        <f t="shared" si="114"/>
        <v>0</v>
      </c>
      <c r="K216" s="29">
        <f t="shared" si="114"/>
        <v>0</v>
      </c>
      <c r="L216" s="29">
        <f t="shared" si="114"/>
        <v>0</v>
      </c>
      <c r="M216" s="29">
        <f t="shared" si="114"/>
        <v>0</v>
      </c>
      <c r="N216" s="29">
        <f t="shared" si="114"/>
        <v>0</v>
      </c>
      <c r="O216" s="29">
        <f t="shared" si="114"/>
        <v>0</v>
      </c>
      <c r="P216" s="29">
        <f t="shared" si="114"/>
        <v>0</v>
      </c>
    </row>
    <row r="217" spans="1:16" s="4" customFormat="1" ht="28.5" customHeight="1" outlineLevel="1" x14ac:dyDescent="0.25">
      <c r="A217" s="63"/>
      <c r="B217" s="69"/>
      <c r="C217" s="71"/>
      <c r="D217" s="73"/>
      <c r="E217" s="69"/>
      <c r="F217" s="35" t="s">
        <v>111</v>
      </c>
      <c r="G217" s="25">
        <f>H217+I217+J217+K217+L217+M217+N217+O217+P217</f>
        <v>1180</v>
      </c>
      <c r="H217" s="29">
        <f>H219+H221</f>
        <v>1180</v>
      </c>
      <c r="I217" s="29">
        <f t="shared" ref="I217:P217" si="115">I219+I221</f>
        <v>0</v>
      </c>
      <c r="J217" s="29">
        <f t="shared" si="115"/>
        <v>0</v>
      </c>
      <c r="K217" s="29">
        <f t="shared" si="115"/>
        <v>0</v>
      </c>
      <c r="L217" s="29">
        <f t="shared" si="115"/>
        <v>0</v>
      </c>
      <c r="M217" s="29">
        <f t="shared" si="115"/>
        <v>0</v>
      </c>
      <c r="N217" s="29">
        <f t="shared" si="115"/>
        <v>0</v>
      </c>
      <c r="O217" s="29">
        <f t="shared" si="115"/>
        <v>0</v>
      </c>
      <c r="P217" s="29">
        <f t="shared" si="115"/>
        <v>0</v>
      </c>
    </row>
    <row r="218" spans="1:16" s="4" customFormat="1" ht="24.75" customHeight="1" x14ac:dyDescent="0.25">
      <c r="A218" s="62" t="s">
        <v>42</v>
      </c>
      <c r="B218" s="64" t="s">
        <v>211</v>
      </c>
      <c r="C218" s="65" t="s">
        <v>41</v>
      </c>
      <c r="D218" s="74" t="s">
        <v>97</v>
      </c>
      <c r="E218" s="68" t="s">
        <v>35</v>
      </c>
      <c r="F218" s="66">
        <f>H218+I218+J218+K218+L218+M218+N218+O218+P218</f>
        <v>1180</v>
      </c>
      <c r="G218" s="67"/>
      <c r="H218" s="29">
        <f>H219</f>
        <v>1180</v>
      </c>
      <c r="I218" s="29">
        <f t="shared" ref="I218:P218" si="116">I219</f>
        <v>0</v>
      </c>
      <c r="J218" s="29">
        <f t="shared" si="116"/>
        <v>0</v>
      </c>
      <c r="K218" s="29">
        <f t="shared" si="116"/>
        <v>0</v>
      </c>
      <c r="L218" s="29">
        <f t="shared" si="116"/>
        <v>0</v>
      </c>
      <c r="M218" s="29">
        <f t="shared" si="116"/>
        <v>0</v>
      </c>
      <c r="N218" s="29">
        <f t="shared" si="116"/>
        <v>0</v>
      </c>
      <c r="O218" s="29">
        <f t="shared" si="116"/>
        <v>0</v>
      </c>
      <c r="P218" s="29">
        <f t="shared" si="116"/>
        <v>0</v>
      </c>
    </row>
    <row r="219" spans="1:16" s="4" customFormat="1" ht="33" customHeight="1" x14ac:dyDescent="0.25">
      <c r="A219" s="63"/>
      <c r="B219" s="64"/>
      <c r="C219" s="65"/>
      <c r="D219" s="74"/>
      <c r="E219" s="69"/>
      <c r="F219" s="31" t="s">
        <v>111</v>
      </c>
      <c r="G219" s="25">
        <f>H219+I219+J219+K219+L219+M219+N219+O219+P219</f>
        <v>1180</v>
      </c>
      <c r="H219" s="29">
        <v>1180</v>
      </c>
      <c r="I219" s="29">
        <v>0</v>
      </c>
      <c r="J219" s="29">
        <v>0</v>
      </c>
      <c r="K219" s="29">
        <v>0</v>
      </c>
      <c r="L219" s="29">
        <v>0</v>
      </c>
      <c r="M219" s="29">
        <v>0</v>
      </c>
      <c r="N219" s="29">
        <v>0</v>
      </c>
      <c r="O219" s="29">
        <v>0</v>
      </c>
      <c r="P219" s="29">
        <v>0</v>
      </c>
    </row>
    <row r="220" spans="1:16" s="4" customFormat="1" ht="29.25" customHeight="1" x14ac:dyDescent="0.25">
      <c r="A220" s="62" t="s">
        <v>39</v>
      </c>
      <c r="B220" s="64" t="s">
        <v>212</v>
      </c>
      <c r="C220" s="65" t="s">
        <v>41</v>
      </c>
      <c r="D220" s="62" t="s">
        <v>96</v>
      </c>
      <c r="E220" s="68" t="s">
        <v>35</v>
      </c>
      <c r="F220" s="66">
        <f>H220+I220+J220+K220+L220+M220+N220+O220+P220</f>
        <v>0</v>
      </c>
      <c r="G220" s="67"/>
      <c r="H220" s="29">
        <f>H221</f>
        <v>0</v>
      </c>
      <c r="I220" s="29">
        <f t="shared" ref="I220:P220" si="117">I221</f>
        <v>0</v>
      </c>
      <c r="J220" s="29">
        <f t="shared" si="117"/>
        <v>0</v>
      </c>
      <c r="K220" s="29">
        <f t="shared" si="117"/>
        <v>0</v>
      </c>
      <c r="L220" s="29">
        <f t="shared" si="117"/>
        <v>0</v>
      </c>
      <c r="M220" s="29">
        <f t="shared" si="117"/>
        <v>0</v>
      </c>
      <c r="N220" s="29">
        <f t="shared" si="117"/>
        <v>0</v>
      </c>
      <c r="O220" s="29">
        <f t="shared" si="117"/>
        <v>0</v>
      </c>
      <c r="P220" s="29">
        <f t="shared" si="117"/>
        <v>0</v>
      </c>
    </row>
    <row r="221" spans="1:16" s="4" customFormat="1" ht="21.75" customHeight="1" x14ac:dyDescent="0.25">
      <c r="A221" s="63"/>
      <c r="B221" s="64"/>
      <c r="C221" s="65"/>
      <c r="D221" s="63"/>
      <c r="E221" s="69"/>
      <c r="F221" s="31" t="s">
        <v>111</v>
      </c>
      <c r="G221" s="25">
        <f>H221+I221+J221+K221+L221+M221+N221+O221+P221</f>
        <v>0</v>
      </c>
      <c r="H221" s="29">
        <v>0</v>
      </c>
      <c r="I221" s="29">
        <v>0</v>
      </c>
      <c r="J221" s="29">
        <v>0</v>
      </c>
      <c r="K221" s="29">
        <v>0</v>
      </c>
      <c r="L221" s="29">
        <v>0</v>
      </c>
      <c r="M221" s="29">
        <v>0</v>
      </c>
      <c r="N221" s="29">
        <v>0</v>
      </c>
      <c r="O221" s="29">
        <v>0</v>
      </c>
      <c r="P221" s="29">
        <v>0</v>
      </c>
    </row>
    <row r="222" spans="1:16" s="4" customFormat="1" x14ac:dyDescent="0.25">
      <c r="B222" s="17"/>
      <c r="C222" s="45"/>
      <c r="D222" s="18"/>
      <c r="E222" s="13"/>
      <c r="F222" s="13"/>
      <c r="H222" s="5"/>
      <c r="I222" s="5"/>
      <c r="J222" s="5"/>
      <c r="K222" s="5"/>
      <c r="L222" s="5"/>
      <c r="M222" s="5"/>
      <c r="N222" s="5"/>
      <c r="O222" s="5"/>
      <c r="P222" s="5"/>
    </row>
    <row r="223" spans="1:16" s="4" customFormat="1" x14ac:dyDescent="0.25">
      <c r="B223" s="17"/>
      <c r="C223" s="45"/>
      <c r="D223" s="18"/>
      <c r="E223" s="13"/>
      <c r="F223" s="13"/>
      <c r="H223" s="5"/>
      <c r="I223" s="5"/>
      <c r="J223" s="5"/>
      <c r="K223" s="5"/>
      <c r="L223" s="5"/>
      <c r="M223" s="5"/>
      <c r="N223" s="5"/>
      <c r="O223" s="5"/>
      <c r="P223" s="5"/>
    </row>
    <row r="224" spans="1:16" s="4" customFormat="1" ht="15.75" x14ac:dyDescent="0.25">
      <c r="A224" s="51" t="s">
        <v>213</v>
      </c>
      <c r="B224" s="52"/>
      <c r="C224" s="45"/>
      <c r="D224" s="18"/>
      <c r="E224" s="13"/>
      <c r="F224" s="13"/>
      <c r="H224" s="5"/>
      <c r="I224" s="5"/>
      <c r="J224" s="5"/>
      <c r="K224" s="5"/>
      <c r="L224" s="5"/>
      <c r="M224" s="5"/>
      <c r="N224" s="5"/>
      <c r="O224" s="5"/>
      <c r="P224" s="5"/>
    </row>
    <row r="225" spans="1:16" s="42" customFormat="1" ht="15.75" x14ac:dyDescent="0.25">
      <c r="A225" s="55" t="s">
        <v>214</v>
      </c>
      <c r="B225" s="53"/>
      <c r="C225" s="46"/>
      <c r="D225" s="40"/>
      <c r="E225" s="41"/>
      <c r="F225" s="41"/>
      <c r="H225" s="43"/>
      <c r="I225" s="43"/>
      <c r="J225" s="43"/>
      <c r="K225" s="43"/>
      <c r="L225" s="43"/>
      <c r="M225" s="43"/>
      <c r="N225" s="43"/>
      <c r="O225" s="43"/>
      <c r="P225" s="43"/>
    </row>
    <row r="226" spans="1:16" s="42" customFormat="1" ht="15.75" x14ac:dyDescent="0.25">
      <c r="A226" s="55" t="s">
        <v>215</v>
      </c>
      <c r="B226" s="54"/>
      <c r="C226" s="46"/>
      <c r="D226" s="40"/>
      <c r="E226" s="41"/>
      <c r="F226" s="41"/>
    </row>
    <row r="227" spans="1:16" s="42" customFormat="1" ht="15.75" x14ac:dyDescent="0.25">
      <c r="A227" s="55" t="s">
        <v>216</v>
      </c>
      <c r="B227" s="54"/>
      <c r="C227" s="46"/>
      <c r="D227" s="40"/>
      <c r="E227" s="41"/>
      <c r="F227" s="41"/>
    </row>
    <row r="228" spans="1:16" s="42" customFormat="1" ht="15.75" x14ac:dyDescent="0.25">
      <c r="A228" s="60" t="s">
        <v>263</v>
      </c>
      <c r="B228" s="61"/>
      <c r="C228" s="46"/>
      <c r="D228" s="40"/>
      <c r="E228" s="41"/>
      <c r="F228" s="41"/>
      <c r="G228" s="43"/>
    </row>
    <row r="229" spans="1:16" s="4" customFormat="1" x14ac:dyDescent="0.25">
      <c r="C229" s="45"/>
      <c r="D229" s="18"/>
      <c r="E229" s="13"/>
      <c r="F229" s="13"/>
    </row>
    <row r="230" spans="1:16" s="4" customFormat="1" x14ac:dyDescent="0.25">
      <c r="C230" s="45"/>
      <c r="D230" s="18"/>
      <c r="E230" s="13"/>
      <c r="F230" s="13"/>
    </row>
    <row r="231" spans="1:16" s="4" customFormat="1" x14ac:dyDescent="0.25">
      <c r="C231" s="45"/>
      <c r="D231" s="18"/>
      <c r="E231" s="13"/>
      <c r="F231" s="13"/>
    </row>
  </sheetData>
  <mergeCells count="430">
    <mergeCell ref="A9:M9"/>
    <mergeCell ref="A12:A13"/>
    <mergeCell ref="B12:B13"/>
    <mergeCell ref="C12:C13"/>
    <mergeCell ref="D12:D13"/>
    <mergeCell ref="E12:E13"/>
    <mergeCell ref="F12:G13"/>
    <mergeCell ref="H12:M12"/>
    <mergeCell ref="A20:A23"/>
    <mergeCell ref="B20:B23"/>
    <mergeCell ref="C20:C23"/>
    <mergeCell ref="D20:D23"/>
    <mergeCell ref="F20:G20"/>
    <mergeCell ref="E21:E23"/>
    <mergeCell ref="F14:G14"/>
    <mergeCell ref="A15:A19"/>
    <mergeCell ref="B15:B19"/>
    <mergeCell ref="C15:C19"/>
    <mergeCell ref="D15:D19"/>
    <mergeCell ref="E15:E19"/>
    <mergeCell ref="F15:G15"/>
    <mergeCell ref="A28:A30"/>
    <mergeCell ref="B28:B30"/>
    <mergeCell ref="C28:C30"/>
    <mergeCell ref="D28:D30"/>
    <mergeCell ref="F28:G28"/>
    <mergeCell ref="E29:E30"/>
    <mergeCell ref="A24:A27"/>
    <mergeCell ref="B24:B27"/>
    <mergeCell ref="C24:C27"/>
    <mergeCell ref="D24:D27"/>
    <mergeCell ref="F24:G24"/>
    <mergeCell ref="E25:E27"/>
    <mergeCell ref="A31:A32"/>
    <mergeCell ref="B31:B32"/>
    <mergeCell ref="C31:C32"/>
    <mergeCell ref="D31:D32"/>
    <mergeCell ref="F31:G31"/>
    <mergeCell ref="A33:A34"/>
    <mergeCell ref="B33:B34"/>
    <mergeCell ref="C33:C34"/>
    <mergeCell ref="D33:D34"/>
    <mergeCell ref="F33:G33"/>
    <mergeCell ref="A39:A41"/>
    <mergeCell ref="B39:B41"/>
    <mergeCell ref="C39:C41"/>
    <mergeCell ref="D39:D41"/>
    <mergeCell ref="F39:G39"/>
    <mergeCell ref="E40:E41"/>
    <mergeCell ref="A35:A36"/>
    <mergeCell ref="B35:B36"/>
    <mergeCell ref="C35:C36"/>
    <mergeCell ref="D35:D36"/>
    <mergeCell ref="F35:G35"/>
    <mergeCell ref="A37:A38"/>
    <mergeCell ref="B37:B38"/>
    <mergeCell ref="C37:C38"/>
    <mergeCell ref="D37:D38"/>
    <mergeCell ref="F37:G37"/>
    <mergeCell ref="E37:E38"/>
    <mergeCell ref="E35:E36"/>
    <mergeCell ref="A42:A43"/>
    <mergeCell ref="B42:B43"/>
    <mergeCell ref="C42:C43"/>
    <mergeCell ref="D42:D43"/>
    <mergeCell ref="F42:G42"/>
    <mergeCell ref="A44:A45"/>
    <mergeCell ref="B44:B45"/>
    <mergeCell ref="C44:C45"/>
    <mergeCell ref="D44:D45"/>
    <mergeCell ref="F44:G44"/>
    <mergeCell ref="E44:E45"/>
    <mergeCell ref="E42:E43"/>
    <mergeCell ref="A46:A47"/>
    <mergeCell ref="B46:B47"/>
    <mergeCell ref="C46:C47"/>
    <mergeCell ref="D46:D47"/>
    <mergeCell ref="F46:G46"/>
    <mergeCell ref="A48:A49"/>
    <mergeCell ref="B48:B49"/>
    <mergeCell ref="C48:C49"/>
    <mergeCell ref="D48:D49"/>
    <mergeCell ref="F48:G48"/>
    <mergeCell ref="E48:E49"/>
    <mergeCell ref="E46:E47"/>
    <mergeCell ref="A50:A51"/>
    <mergeCell ref="B50:B51"/>
    <mergeCell ref="C50:C51"/>
    <mergeCell ref="D50:D51"/>
    <mergeCell ref="F50:G50"/>
    <mergeCell ref="A52:A53"/>
    <mergeCell ref="B52:B53"/>
    <mergeCell ref="C52:C53"/>
    <mergeCell ref="D52:D53"/>
    <mergeCell ref="F52:G52"/>
    <mergeCell ref="E50:E51"/>
    <mergeCell ref="E52:E53"/>
    <mergeCell ref="A57:A59"/>
    <mergeCell ref="B57:B59"/>
    <mergeCell ref="C57:C59"/>
    <mergeCell ref="D57:D59"/>
    <mergeCell ref="F57:G57"/>
    <mergeCell ref="E58:E59"/>
    <mergeCell ref="A54:A56"/>
    <mergeCell ref="B54:B56"/>
    <mergeCell ref="C54:C56"/>
    <mergeCell ref="D54:D56"/>
    <mergeCell ref="F54:G54"/>
    <mergeCell ref="E55:E56"/>
    <mergeCell ref="A60:A61"/>
    <mergeCell ref="B60:B61"/>
    <mergeCell ref="C60:C61"/>
    <mergeCell ref="D60:D61"/>
    <mergeCell ref="F60:G60"/>
    <mergeCell ref="A62:A63"/>
    <mergeCell ref="B62:B63"/>
    <mergeCell ref="C62:C63"/>
    <mergeCell ref="D62:D63"/>
    <mergeCell ref="F62:G62"/>
    <mergeCell ref="A64:A65"/>
    <mergeCell ref="B64:B65"/>
    <mergeCell ref="C64:C65"/>
    <mergeCell ref="D64:D65"/>
    <mergeCell ref="F64:G64"/>
    <mergeCell ref="A66:A67"/>
    <mergeCell ref="B66:B67"/>
    <mergeCell ref="C66:C67"/>
    <mergeCell ref="D66:D67"/>
    <mergeCell ref="F66:G66"/>
    <mergeCell ref="A68:A69"/>
    <mergeCell ref="B68:B69"/>
    <mergeCell ref="C68:C69"/>
    <mergeCell ref="D68:D69"/>
    <mergeCell ref="F68:G68"/>
    <mergeCell ref="A70:A71"/>
    <mergeCell ref="B70:B71"/>
    <mergeCell ref="C70:C71"/>
    <mergeCell ref="D70:D71"/>
    <mergeCell ref="F70:G70"/>
    <mergeCell ref="A72:A73"/>
    <mergeCell ref="B72:B73"/>
    <mergeCell ref="C72:C73"/>
    <mergeCell ref="D72:D73"/>
    <mergeCell ref="F72:G72"/>
    <mergeCell ref="A74:A75"/>
    <mergeCell ref="B74:B75"/>
    <mergeCell ref="C74:C75"/>
    <mergeCell ref="D74:D75"/>
    <mergeCell ref="F74:G74"/>
    <mergeCell ref="E79:E80"/>
    <mergeCell ref="A81:A83"/>
    <mergeCell ref="B81:B83"/>
    <mergeCell ref="C81:C83"/>
    <mergeCell ref="D81:D83"/>
    <mergeCell ref="F81:G81"/>
    <mergeCell ref="E82:E83"/>
    <mergeCell ref="A76:A77"/>
    <mergeCell ref="B76:B77"/>
    <mergeCell ref="C76:C77"/>
    <mergeCell ref="D76:D77"/>
    <mergeCell ref="F76:G76"/>
    <mergeCell ref="A78:A80"/>
    <mergeCell ref="B78:B80"/>
    <mergeCell ref="C78:C80"/>
    <mergeCell ref="D78:D80"/>
    <mergeCell ref="F78:G78"/>
    <mergeCell ref="A88:A90"/>
    <mergeCell ref="B88:B90"/>
    <mergeCell ref="C88:C90"/>
    <mergeCell ref="D88:D90"/>
    <mergeCell ref="F88:G88"/>
    <mergeCell ref="E89:E90"/>
    <mergeCell ref="A84:A85"/>
    <mergeCell ref="B84:B85"/>
    <mergeCell ref="C84:C85"/>
    <mergeCell ref="D84:D85"/>
    <mergeCell ref="F84:G84"/>
    <mergeCell ref="A86:A87"/>
    <mergeCell ref="B86:B87"/>
    <mergeCell ref="C86:C87"/>
    <mergeCell ref="D86:D87"/>
    <mergeCell ref="F86:G86"/>
    <mergeCell ref="A95:A97"/>
    <mergeCell ref="B95:B97"/>
    <mergeCell ref="C95:C97"/>
    <mergeCell ref="D95:D97"/>
    <mergeCell ref="F95:G95"/>
    <mergeCell ref="E96:E97"/>
    <mergeCell ref="A91:A94"/>
    <mergeCell ref="B91:B94"/>
    <mergeCell ref="C91:C94"/>
    <mergeCell ref="D91:D94"/>
    <mergeCell ref="F91:G91"/>
    <mergeCell ref="E93:E94"/>
    <mergeCell ref="E91:E92"/>
    <mergeCell ref="A98:A99"/>
    <mergeCell ref="B98:B99"/>
    <mergeCell ref="C98:C99"/>
    <mergeCell ref="D98:D99"/>
    <mergeCell ref="F98:G98"/>
    <mergeCell ref="A100:A101"/>
    <mergeCell ref="B100:B101"/>
    <mergeCell ref="C100:C101"/>
    <mergeCell ref="D100:D101"/>
    <mergeCell ref="F100:G100"/>
    <mergeCell ref="A105:A107"/>
    <mergeCell ref="B105:B107"/>
    <mergeCell ref="C105:C107"/>
    <mergeCell ref="D105:D107"/>
    <mergeCell ref="F105:G105"/>
    <mergeCell ref="E106:E107"/>
    <mergeCell ref="A102:A104"/>
    <mergeCell ref="B102:B104"/>
    <mergeCell ref="C102:C104"/>
    <mergeCell ref="D102:D104"/>
    <mergeCell ref="F102:G102"/>
    <mergeCell ref="E103:E104"/>
    <mergeCell ref="B117:B119"/>
    <mergeCell ref="F117:G117"/>
    <mergeCell ref="F120:G120"/>
    <mergeCell ref="F123:G123"/>
    <mergeCell ref="B126:B128"/>
    <mergeCell ref="F126:G126"/>
    <mergeCell ref="B108:B110"/>
    <mergeCell ref="F108:G108"/>
    <mergeCell ref="B111:B113"/>
    <mergeCell ref="F111:G111"/>
    <mergeCell ref="B114:B116"/>
    <mergeCell ref="F114:G114"/>
    <mergeCell ref="B136:B138"/>
    <mergeCell ref="F136:G136"/>
    <mergeCell ref="A139:A142"/>
    <mergeCell ref="B139:B142"/>
    <mergeCell ref="C139:C142"/>
    <mergeCell ref="D139:D142"/>
    <mergeCell ref="F139:G139"/>
    <mergeCell ref="E141:E142"/>
    <mergeCell ref="B129:B131"/>
    <mergeCell ref="F129:G129"/>
    <mergeCell ref="B132:B133"/>
    <mergeCell ref="F132:G132"/>
    <mergeCell ref="B134:B135"/>
    <mergeCell ref="F134:G134"/>
    <mergeCell ref="E139:E140"/>
    <mergeCell ref="E134:E135"/>
    <mergeCell ref="E132:E133"/>
    <mergeCell ref="A143:A144"/>
    <mergeCell ref="B143:B144"/>
    <mergeCell ref="C143:C144"/>
    <mergeCell ref="D143:D144"/>
    <mergeCell ref="F143:G143"/>
    <mergeCell ref="A145:A146"/>
    <mergeCell ref="B145:B146"/>
    <mergeCell ref="C145:C146"/>
    <mergeCell ref="D145:D146"/>
    <mergeCell ref="F145:G145"/>
    <mergeCell ref="A147:A148"/>
    <mergeCell ref="B147:B148"/>
    <mergeCell ref="C147:C148"/>
    <mergeCell ref="D147:D148"/>
    <mergeCell ref="F147:G147"/>
    <mergeCell ref="A149:A150"/>
    <mergeCell ref="B149:B150"/>
    <mergeCell ref="C149:C150"/>
    <mergeCell ref="D149:D150"/>
    <mergeCell ref="F149:G149"/>
    <mergeCell ref="E154:E155"/>
    <mergeCell ref="A156:A158"/>
    <mergeCell ref="B156:B158"/>
    <mergeCell ref="C156:C158"/>
    <mergeCell ref="D156:D158"/>
    <mergeCell ref="F156:G156"/>
    <mergeCell ref="E157:E158"/>
    <mergeCell ref="A151:A152"/>
    <mergeCell ref="B151:B152"/>
    <mergeCell ref="C151:C152"/>
    <mergeCell ref="D151:D152"/>
    <mergeCell ref="F151:G151"/>
    <mergeCell ref="A153:A155"/>
    <mergeCell ref="B153:B155"/>
    <mergeCell ref="C153:C155"/>
    <mergeCell ref="D153:D155"/>
    <mergeCell ref="F153:G153"/>
    <mergeCell ref="E151:E152"/>
    <mergeCell ref="A162:A164"/>
    <mergeCell ref="B162:B164"/>
    <mergeCell ref="C162:C164"/>
    <mergeCell ref="D162:D164"/>
    <mergeCell ref="F162:G162"/>
    <mergeCell ref="E163:E164"/>
    <mergeCell ref="A159:A161"/>
    <mergeCell ref="B159:B161"/>
    <mergeCell ref="C159:C161"/>
    <mergeCell ref="D159:D161"/>
    <mergeCell ref="F159:G159"/>
    <mergeCell ref="E160:E161"/>
    <mergeCell ref="A168:A170"/>
    <mergeCell ref="B168:B170"/>
    <mergeCell ref="C168:C170"/>
    <mergeCell ref="D168:D170"/>
    <mergeCell ref="F168:G168"/>
    <mergeCell ref="E169:E170"/>
    <mergeCell ref="A165:A167"/>
    <mergeCell ref="B165:B167"/>
    <mergeCell ref="C165:C167"/>
    <mergeCell ref="D165:D167"/>
    <mergeCell ref="F165:G165"/>
    <mergeCell ref="E166:E167"/>
    <mergeCell ref="A171:A172"/>
    <mergeCell ref="B171:B172"/>
    <mergeCell ref="C171:C172"/>
    <mergeCell ref="D171:D172"/>
    <mergeCell ref="F171:G171"/>
    <mergeCell ref="A173:A174"/>
    <mergeCell ref="B173:B174"/>
    <mergeCell ref="C173:C174"/>
    <mergeCell ref="D173:D174"/>
    <mergeCell ref="F173:G173"/>
    <mergeCell ref="A175:A176"/>
    <mergeCell ref="B175:B176"/>
    <mergeCell ref="C175:C176"/>
    <mergeCell ref="D175:D176"/>
    <mergeCell ref="F175:G175"/>
    <mergeCell ref="A177:A179"/>
    <mergeCell ref="B177:B179"/>
    <mergeCell ref="C177:C179"/>
    <mergeCell ref="D177:D179"/>
    <mergeCell ref="F177:G177"/>
    <mergeCell ref="A183:A185"/>
    <mergeCell ref="B183:B185"/>
    <mergeCell ref="C183:C185"/>
    <mergeCell ref="D183:D185"/>
    <mergeCell ref="F183:G183"/>
    <mergeCell ref="E184:E185"/>
    <mergeCell ref="E178:E179"/>
    <mergeCell ref="A180:A182"/>
    <mergeCell ref="B180:B182"/>
    <mergeCell ref="C180:C182"/>
    <mergeCell ref="D180:D182"/>
    <mergeCell ref="F180:G180"/>
    <mergeCell ref="E181:E182"/>
    <mergeCell ref="A189:A191"/>
    <mergeCell ref="B189:B191"/>
    <mergeCell ref="C189:C191"/>
    <mergeCell ref="D189:D191"/>
    <mergeCell ref="F189:G189"/>
    <mergeCell ref="E190:E191"/>
    <mergeCell ref="A186:A188"/>
    <mergeCell ref="B186:B188"/>
    <mergeCell ref="C186:C188"/>
    <mergeCell ref="D186:D188"/>
    <mergeCell ref="F186:G186"/>
    <mergeCell ref="E187:E188"/>
    <mergeCell ref="A196:A198"/>
    <mergeCell ref="B196:B198"/>
    <mergeCell ref="C196:C198"/>
    <mergeCell ref="D196:D198"/>
    <mergeCell ref="F196:G196"/>
    <mergeCell ref="E197:E198"/>
    <mergeCell ref="A192:A193"/>
    <mergeCell ref="B192:B193"/>
    <mergeCell ref="C192:C193"/>
    <mergeCell ref="D192:D193"/>
    <mergeCell ref="F192:G192"/>
    <mergeCell ref="A194:A195"/>
    <mergeCell ref="B194:B195"/>
    <mergeCell ref="C194:C195"/>
    <mergeCell ref="D194:D195"/>
    <mergeCell ref="F194:G194"/>
    <mergeCell ref="E194:E195"/>
    <mergeCell ref="A202:A204"/>
    <mergeCell ref="B202:B204"/>
    <mergeCell ref="C202:C204"/>
    <mergeCell ref="D202:D204"/>
    <mergeCell ref="F202:G202"/>
    <mergeCell ref="E203:E204"/>
    <mergeCell ref="A199:A201"/>
    <mergeCell ref="B199:B201"/>
    <mergeCell ref="C199:C201"/>
    <mergeCell ref="D199:D201"/>
    <mergeCell ref="F199:G199"/>
    <mergeCell ref="E200:E201"/>
    <mergeCell ref="A208:A209"/>
    <mergeCell ref="B208:B209"/>
    <mergeCell ref="C208:C209"/>
    <mergeCell ref="D208:D209"/>
    <mergeCell ref="F208:G208"/>
    <mergeCell ref="A210:A211"/>
    <mergeCell ref="F210:G210"/>
    <mergeCell ref="A205:A207"/>
    <mergeCell ref="B205:B207"/>
    <mergeCell ref="C205:C207"/>
    <mergeCell ref="D205:D207"/>
    <mergeCell ref="F205:G205"/>
    <mergeCell ref="E206:E207"/>
    <mergeCell ref="E208:E209"/>
    <mergeCell ref="E210:E211"/>
    <mergeCell ref="C212:C213"/>
    <mergeCell ref="D212:D213"/>
    <mergeCell ref="F212:G212"/>
    <mergeCell ref="A214:A215"/>
    <mergeCell ref="B214:B215"/>
    <mergeCell ref="C214:C215"/>
    <mergeCell ref="D214:D215"/>
    <mergeCell ref="F214:G214"/>
    <mergeCell ref="E214:E215"/>
    <mergeCell ref="N1:P1"/>
    <mergeCell ref="N2:P2"/>
    <mergeCell ref="N3:P3"/>
    <mergeCell ref="A228:B228"/>
    <mergeCell ref="A220:A221"/>
    <mergeCell ref="B220:B221"/>
    <mergeCell ref="C220:C221"/>
    <mergeCell ref="D220:D221"/>
    <mergeCell ref="F220:G220"/>
    <mergeCell ref="A216:A217"/>
    <mergeCell ref="B216:B217"/>
    <mergeCell ref="C216:C217"/>
    <mergeCell ref="D216:D217"/>
    <mergeCell ref="F216:G216"/>
    <mergeCell ref="A218:A219"/>
    <mergeCell ref="B218:B219"/>
    <mergeCell ref="C218:C219"/>
    <mergeCell ref="D218:D219"/>
    <mergeCell ref="F218:G218"/>
    <mergeCell ref="E216:E217"/>
    <mergeCell ref="E218:E219"/>
    <mergeCell ref="E220:E221"/>
    <mergeCell ref="A212:A213"/>
    <mergeCell ref="B212:B213"/>
  </mergeCells>
  <hyperlinks>
    <hyperlink ref="A225" r:id="rId1" location="копия!_ftnref1" display="../../../../../../../Plotnikova_A/Desktop/Плотникова/Изменения в ЖиТ 2019,2020/ЖиТ с мартовской думой/программа  декабрь+январь+февраль+ март.xlsx - копия!_ftnref1"/>
    <hyperlink ref="A226" r:id="rId2" location="копия!_ftnref2" display="../../../../../../../Plotnikova_A/Desktop/Плотникова/Изменения в ЖиТ 2019,2020/ЖиТ с мартовской думой/программа  декабрь+январь+февраль+ март.xlsx - копия!_ftnref2"/>
    <hyperlink ref="A227" r:id="rId3" location="копия!_ftnref3" display="../../../../../../../Plotnikova_A/Desktop/Плотникова/Изменения в ЖиТ 2019,2020/ЖиТ с мартовской думой/программа  декабрь+январь+февраль+ март.xlsx - копия!_ftnref3"/>
    <hyperlink ref="A228" r:id="rId4" location="копия!_ftnref4" display="../../../../../../../Plotnikova_A/Desktop/Плотникова/Изменения в ЖиТ 2019,2020/ЖиТ с мартовской думой/программа  декабрь+январь+февраль+ март.xlsx - копия!_ftnref4"/>
  </hyperlinks>
  <pageMargins left="0.70866141732283472" right="0.70866141732283472" top="0.74803149606299213" bottom="0.74803149606299213" header="0.31496062992125984" footer="0.31496062992125984"/>
  <pageSetup paperSize="9" scale="58" fitToHeight="0" orientation="landscape" r:id="rId5"/>
  <rowBreaks count="11" manualBreakCount="11">
    <brk id="30" max="15" man="1"/>
    <brk id="45" max="15" man="1"/>
    <brk id="61" max="15" man="1"/>
    <brk id="69" max="15" man="1"/>
    <brk id="80" max="15" man="1"/>
    <brk id="101" max="15" man="1"/>
    <brk id="125" max="15" man="1"/>
    <brk id="144" max="15" man="1"/>
    <brk id="167" max="15" man="1"/>
    <brk id="188" max="15" man="1"/>
    <brk id="20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Бюджетная роспись</vt:lpstr>
      <vt:lpstr>'Бюджетная роспись'!Заголовки_для_печати</vt:lpstr>
      <vt:lpstr>'Бюджетная роспись'!Область_печати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2024-02-29T06:57:27Z</dcterms:modified>
</cp:coreProperties>
</file>