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96" windowWidth="23256" windowHeight="8520"/>
  </bookViews>
  <sheets>
    <sheet name="08.04.2024" sheetId="1" r:id="rId1"/>
  </sheets>
  <definedNames>
    <definedName name="_xlnm._FilterDatabase" localSheetId="0" hidden="1">'08.04.2024'!$A$9:$P$110</definedName>
    <definedName name="_xlnm.Print_Titles" localSheetId="0">'08.04.2024'!$9:$11</definedName>
    <definedName name="_xlnm.Print_Area" localSheetId="0">'08.04.2024'!$A$1:$P$240</definedName>
  </definedNames>
  <calcPr calcId="125725"/>
</workbook>
</file>

<file path=xl/calcChain.xml><?xml version="1.0" encoding="utf-8"?>
<calcChain xmlns="http://schemas.openxmlformats.org/spreadsheetml/2006/main">
  <c r="L149" i="1"/>
  <c r="K149"/>
  <c r="M152" l="1"/>
  <c r="M151"/>
  <c r="K152"/>
  <c r="L152"/>
  <c r="J152"/>
  <c r="I152"/>
  <c r="H152"/>
  <c r="N152"/>
  <c r="O152"/>
  <c r="P152"/>
  <c r="H151"/>
  <c r="H95"/>
  <c r="H96"/>
  <c r="G158" l="1"/>
  <c r="P157"/>
  <c r="O157"/>
  <c r="N157"/>
  <c r="M157"/>
  <c r="L157"/>
  <c r="K157"/>
  <c r="J157"/>
  <c r="I157"/>
  <c r="H157"/>
  <c r="G156"/>
  <c r="P155"/>
  <c r="O155"/>
  <c r="N155"/>
  <c r="M155"/>
  <c r="L155"/>
  <c r="K155"/>
  <c r="J155"/>
  <c r="I155"/>
  <c r="H155"/>
  <c r="G187"/>
  <c r="G186"/>
  <c r="P185"/>
  <c r="O185"/>
  <c r="N185"/>
  <c r="M185"/>
  <c r="L185"/>
  <c r="K185"/>
  <c r="J185"/>
  <c r="I185"/>
  <c r="H185"/>
  <c r="F185"/>
  <c r="I96"/>
  <c r="J96"/>
  <c r="K96"/>
  <c r="L96"/>
  <c r="N96"/>
  <c r="O96"/>
  <c r="P96"/>
  <c r="M96"/>
  <c r="N98"/>
  <c r="M98"/>
  <c r="G106"/>
  <c r="P105"/>
  <c r="O105"/>
  <c r="N105"/>
  <c r="M105"/>
  <c r="L105"/>
  <c r="K105"/>
  <c r="J105"/>
  <c r="I105"/>
  <c r="H105"/>
  <c r="G104"/>
  <c r="P103"/>
  <c r="O103"/>
  <c r="N103"/>
  <c r="M103"/>
  <c r="L103"/>
  <c r="K103"/>
  <c r="J103"/>
  <c r="I103"/>
  <c r="H103"/>
  <c r="F103"/>
  <c r="G100"/>
  <c r="P99"/>
  <c r="O99"/>
  <c r="N99"/>
  <c r="M99"/>
  <c r="L99"/>
  <c r="K99"/>
  <c r="J99"/>
  <c r="F99" s="1"/>
  <c r="I99"/>
  <c r="H99"/>
  <c r="F157" l="1"/>
  <c r="F155"/>
  <c r="F105"/>
  <c r="G108"/>
  <c r="P107"/>
  <c r="O107"/>
  <c r="N107"/>
  <c r="M107"/>
  <c r="L107"/>
  <c r="K107"/>
  <c r="J107"/>
  <c r="I107"/>
  <c r="H107"/>
  <c r="G102"/>
  <c r="P101"/>
  <c r="O101"/>
  <c r="N101"/>
  <c r="M101"/>
  <c r="L101"/>
  <c r="K101"/>
  <c r="J101"/>
  <c r="I101"/>
  <c r="H101"/>
  <c r="G98"/>
  <c r="P97"/>
  <c r="O97"/>
  <c r="N97"/>
  <c r="M97"/>
  <c r="L97"/>
  <c r="K97"/>
  <c r="J97"/>
  <c r="I97"/>
  <c r="H97"/>
  <c r="F97" l="1"/>
  <c r="F107"/>
  <c r="F101"/>
  <c r="N23"/>
  <c r="O23"/>
  <c r="P23"/>
  <c r="M23"/>
  <c r="G46"/>
  <c r="P45"/>
  <c r="O45"/>
  <c r="N45"/>
  <c r="M45"/>
  <c r="L45"/>
  <c r="K45"/>
  <c r="J45"/>
  <c r="I45"/>
  <c r="H45"/>
  <c r="P13"/>
  <c r="O13"/>
  <c r="N13"/>
  <c r="M13"/>
  <c r="L13"/>
  <c r="K13"/>
  <c r="J13"/>
  <c r="I13"/>
  <c r="H13"/>
  <c r="L23"/>
  <c r="K23"/>
  <c r="J23"/>
  <c r="I23"/>
  <c r="P22"/>
  <c r="O22"/>
  <c r="N22"/>
  <c r="M22"/>
  <c r="L22"/>
  <c r="K22"/>
  <c r="J22"/>
  <c r="I22"/>
  <c r="H22"/>
  <c r="P25"/>
  <c r="O25"/>
  <c r="N25"/>
  <c r="M25"/>
  <c r="L25"/>
  <c r="K25"/>
  <c r="J25"/>
  <c r="I25"/>
  <c r="G29"/>
  <c r="G33"/>
  <c r="P41"/>
  <c r="O41"/>
  <c r="N41"/>
  <c r="M41"/>
  <c r="L41"/>
  <c r="K41"/>
  <c r="J41"/>
  <c r="I41"/>
  <c r="H41"/>
  <c r="G48"/>
  <c r="P58"/>
  <c r="P55" s="1"/>
  <c r="O58"/>
  <c r="O55" s="1"/>
  <c r="N58"/>
  <c r="N55" s="1"/>
  <c r="M58"/>
  <c r="M55" s="1"/>
  <c r="L58"/>
  <c r="L55" s="1"/>
  <c r="K58"/>
  <c r="K55" s="1"/>
  <c r="J58"/>
  <c r="J55" s="1"/>
  <c r="I58"/>
  <c r="I55" s="1"/>
  <c r="P57"/>
  <c r="P54" s="1"/>
  <c r="P53" s="1"/>
  <c r="O57"/>
  <c r="O54" s="1"/>
  <c r="N57"/>
  <c r="N54" s="1"/>
  <c r="N53" s="1"/>
  <c r="M57"/>
  <c r="M54" s="1"/>
  <c r="M53" s="1"/>
  <c r="L57"/>
  <c r="L54" s="1"/>
  <c r="L53" s="1"/>
  <c r="K57"/>
  <c r="K54" s="1"/>
  <c r="K53" s="1"/>
  <c r="J57"/>
  <c r="J54" s="1"/>
  <c r="I57"/>
  <c r="I54" s="1"/>
  <c r="H57"/>
  <c r="H54" s="1"/>
  <c r="H58"/>
  <c r="G60"/>
  <c r="I63"/>
  <c r="H63"/>
  <c r="G66"/>
  <c r="P82"/>
  <c r="O82"/>
  <c r="N82"/>
  <c r="M82"/>
  <c r="L82"/>
  <c r="K82"/>
  <c r="J82"/>
  <c r="I82"/>
  <c r="P81"/>
  <c r="P80" s="1"/>
  <c r="O81"/>
  <c r="O80" s="1"/>
  <c r="N81"/>
  <c r="N80" s="1"/>
  <c r="M81"/>
  <c r="M80" s="1"/>
  <c r="L81"/>
  <c r="K81"/>
  <c r="K80" s="1"/>
  <c r="J81"/>
  <c r="J80" s="1"/>
  <c r="I81"/>
  <c r="I80" s="1"/>
  <c r="H81"/>
  <c r="P87"/>
  <c r="O87"/>
  <c r="N87"/>
  <c r="M87"/>
  <c r="L87"/>
  <c r="K87"/>
  <c r="J87"/>
  <c r="I87"/>
  <c r="H87"/>
  <c r="G115"/>
  <c r="K114"/>
  <c r="P122"/>
  <c r="O122"/>
  <c r="N122"/>
  <c r="M122"/>
  <c r="K122"/>
  <c r="J122"/>
  <c r="I122"/>
  <c r="P121"/>
  <c r="O121"/>
  <c r="N121"/>
  <c r="M121"/>
  <c r="M95" s="1"/>
  <c r="L121"/>
  <c r="L120" s="1"/>
  <c r="K121"/>
  <c r="K120" s="1"/>
  <c r="J121"/>
  <c r="J120" s="1"/>
  <c r="I121"/>
  <c r="I120" s="1"/>
  <c r="H121"/>
  <c r="H122"/>
  <c r="G133"/>
  <c r="I132"/>
  <c r="H132"/>
  <c r="L135"/>
  <c r="G136"/>
  <c r="P141"/>
  <c r="O141"/>
  <c r="N141"/>
  <c r="M141"/>
  <c r="L141"/>
  <c r="K141"/>
  <c r="J141"/>
  <c r="I141"/>
  <c r="H141"/>
  <c r="G142"/>
  <c r="G144"/>
  <c r="G145"/>
  <c r="M146"/>
  <c r="P147"/>
  <c r="P146" s="1"/>
  <c r="O147"/>
  <c r="O146" s="1"/>
  <c r="N147"/>
  <c r="N146" s="1"/>
  <c r="L147"/>
  <c r="L146" s="1"/>
  <c r="K147"/>
  <c r="K146" s="1"/>
  <c r="J147"/>
  <c r="J146" s="1"/>
  <c r="I147"/>
  <c r="I146" s="1"/>
  <c r="H147"/>
  <c r="H146" s="1"/>
  <c r="G150"/>
  <c r="P153"/>
  <c r="O153"/>
  <c r="N153"/>
  <c r="M153"/>
  <c r="L153"/>
  <c r="K153"/>
  <c r="J153"/>
  <c r="I153"/>
  <c r="H153"/>
  <c r="G154"/>
  <c r="P159"/>
  <c r="O159"/>
  <c r="N159"/>
  <c r="M159"/>
  <c r="L159"/>
  <c r="K159"/>
  <c r="J159"/>
  <c r="I159"/>
  <c r="H159"/>
  <c r="P161"/>
  <c r="O161"/>
  <c r="N161"/>
  <c r="M161"/>
  <c r="L161"/>
  <c r="K161"/>
  <c r="J161"/>
  <c r="I161"/>
  <c r="H161"/>
  <c r="G164"/>
  <c r="P163"/>
  <c r="O163"/>
  <c r="N163"/>
  <c r="M163"/>
  <c r="L163"/>
  <c r="K163"/>
  <c r="J163"/>
  <c r="I163"/>
  <c r="H163"/>
  <c r="I165"/>
  <c r="H165"/>
  <c r="H167"/>
  <c r="H171"/>
  <c r="G171" s="1"/>
  <c r="H172"/>
  <c r="G172" s="1"/>
  <c r="G175"/>
  <c r="H173"/>
  <c r="P178"/>
  <c r="O178"/>
  <c r="N178"/>
  <c r="M178"/>
  <c r="L178"/>
  <c r="K178"/>
  <c r="J178"/>
  <c r="I178"/>
  <c r="P177"/>
  <c r="P176" s="1"/>
  <c r="O177"/>
  <c r="O151" s="1"/>
  <c r="N177"/>
  <c r="N176" s="1"/>
  <c r="M177"/>
  <c r="L177"/>
  <c r="L176" s="1"/>
  <c r="K177"/>
  <c r="K151" s="1"/>
  <c r="J177"/>
  <c r="J176" s="1"/>
  <c r="I177"/>
  <c r="I151" s="1"/>
  <c r="H177"/>
  <c r="H178"/>
  <c r="G180"/>
  <c r="G181"/>
  <c r="G183"/>
  <c r="G184"/>
  <c r="G189"/>
  <c r="G190"/>
  <c r="P198"/>
  <c r="O198"/>
  <c r="N198"/>
  <c r="M198"/>
  <c r="L198"/>
  <c r="K198"/>
  <c r="J198"/>
  <c r="I198"/>
  <c r="H198"/>
  <c r="P199"/>
  <c r="O199"/>
  <c r="N199"/>
  <c r="M199"/>
  <c r="L199"/>
  <c r="K199"/>
  <c r="J199"/>
  <c r="I199"/>
  <c r="H199"/>
  <c r="G201"/>
  <c r="G202"/>
  <c r="P200"/>
  <c r="O200"/>
  <c r="N200"/>
  <c r="M200"/>
  <c r="L200"/>
  <c r="K200"/>
  <c r="J200"/>
  <c r="I200"/>
  <c r="H200"/>
  <c r="G205"/>
  <c r="P204"/>
  <c r="O204"/>
  <c r="O203" s="1"/>
  <c r="N204"/>
  <c r="N203" s="1"/>
  <c r="M204"/>
  <c r="M203" s="1"/>
  <c r="L204"/>
  <c r="K204"/>
  <c r="K203" s="1"/>
  <c r="J204"/>
  <c r="J203" s="1"/>
  <c r="I204"/>
  <c r="I203" s="1"/>
  <c r="H204"/>
  <c r="H206"/>
  <c r="G207"/>
  <c r="P206"/>
  <c r="O206"/>
  <c r="N206"/>
  <c r="M206"/>
  <c r="L206"/>
  <c r="K206"/>
  <c r="J206"/>
  <c r="I206"/>
  <c r="G209"/>
  <c r="P212"/>
  <c r="O212"/>
  <c r="N212"/>
  <c r="M212"/>
  <c r="L212"/>
  <c r="K212"/>
  <c r="J212"/>
  <c r="I212"/>
  <c r="P211"/>
  <c r="P210" s="1"/>
  <c r="O211"/>
  <c r="N211"/>
  <c r="M211"/>
  <c r="M210" s="1"/>
  <c r="L211"/>
  <c r="L210" s="1"/>
  <c r="K211"/>
  <c r="K210" s="1"/>
  <c r="J211"/>
  <c r="J210" s="1"/>
  <c r="I211"/>
  <c r="I210" s="1"/>
  <c r="H211"/>
  <c r="H212"/>
  <c r="G217"/>
  <c r="G218"/>
  <c r="P216"/>
  <c r="O216"/>
  <c r="N216"/>
  <c r="M216"/>
  <c r="L216"/>
  <c r="K216"/>
  <c r="J216"/>
  <c r="I216"/>
  <c r="P219"/>
  <c r="O219"/>
  <c r="N219"/>
  <c r="M219"/>
  <c r="L219"/>
  <c r="K219"/>
  <c r="J219"/>
  <c r="I219"/>
  <c r="H219"/>
  <c r="L224"/>
  <c r="I224"/>
  <c r="I223" s="1"/>
  <c r="G228"/>
  <c r="G232"/>
  <c r="P227"/>
  <c r="O227"/>
  <c r="N227"/>
  <c r="M227"/>
  <c r="L227"/>
  <c r="K227"/>
  <c r="J227"/>
  <c r="I227"/>
  <c r="H227"/>
  <c r="P230"/>
  <c r="O230"/>
  <c r="N230"/>
  <c r="M230"/>
  <c r="L230"/>
  <c r="K230"/>
  <c r="J230"/>
  <c r="I230"/>
  <c r="I229" s="1"/>
  <c r="H230"/>
  <c r="O210" l="1"/>
  <c r="O53"/>
  <c r="F45"/>
  <c r="L80"/>
  <c r="N210"/>
  <c r="I53"/>
  <c r="N56"/>
  <c r="J53"/>
  <c r="G204"/>
  <c r="F41"/>
  <c r="G58"/>
  <c r="K196"/>
  <c r="K193" s="1"/>
  <c r="M56"/>
  <c r="O95"/>
  <c r="O94" s="1"/>
  <c r="O120"/>
  <c r="P120"/>
  <c r="N196"/>
  <c r="N193" s="1"/>
  <c r="G81"/>
  <c r="O196"/>
  <c r="O193" s="1"/>
  <c r="H170"/>
  <c r="H94"/>
  <c r="H210"/>
  <c r="F141"/>
  <c r="H120"/>
  <c r="K95"/>
  <c r="K94" s="1"/>
  <c r="L95"/>
  <c r="L94" s="1"/>
  <c r="M120"/>
  <c r="I56"/>
  <c r="K176"/>
  <c r="N120"/>
  <c r="J56"/>
  <c r="G54"/>
  <c r="H53"/>
  <c r="G55"/>
  <c r="I196"/>
  <c r="I193" s="1"/>
  <c r="H197"/>
  <c r="P197"/>
  <c r="H176"/>
  <c r="M92"/>
  <c r="G57"/>
  <c r="O56"/>
  <c r="I176"/>
  <c r="H56"/>
  <c r="P56"/>
  <c r="G178"/>
  <c r="F159"/>
  <c r="M94"/>
  <c r="G13"/>
  <c r="M176"/>
  <c r="N95"/>
  <c r="M196"/>
  <c r="M193" s="1"/>
  <c r="L197"/>
  <c r="O176"/>
  <c r="K56"/>
  <c r="P95"/>
  <c r="L56"/>
  <c r="I95"/>
  <c r="F163"/>
  <c r="J95"/>
  <c r="F146"/>
  <c r="J151"/>
  <c r="N151"/>
  <c r="J196"/>
  <c r="J193" s="1"/>
  <c r="G177"/>
  <c r="H93"/>
  <c r="H15" s="1"/>
  <c r="L151"/>
  <c r="P151"/>
  <c r="L195"/>
  <c r="L192" s="1"/>
  <c r="P195"/>
  <c r="P192" s="1"/>
  <c r="G212"/>
  <c r="I195"/>
  <c r="M195"/>
  <c r="M192" s="1"/>
  <c r="I197"/>
  <c r="F206"/>
  <c r="J195"/>
  <c r="J192" s="1"/>
  <c r="N195"/>
  <c r="M197"/>
  <c r="F227"/>
  <c r="L222"/>
  <c r="L221" s="1"/>
  <c r="F200"/>
  <c r="H196"/>
  <c r="H193" s="1"/>
  <c r="L196"/>
  <c r="L193" s="1"/>
  <c r="P196"/>
  <c r="P193" s="1"/>
  <c r="K195"/>
  <c r="K192" s="1"/>
  <c r="O195"/>
  <c r="O192" s="1"/>
  <c r="G198"/>
  <c r="H195"/>
  <c r="I222"/>
  <c r="I221" s="1"/>
  <c r="G211"/>
  <c r="H203"/>
  <c r="L203"/>
  <c r="P203"/>
  <c r="G200"/>
  <c r="J197"/>
  <c r="N197"/>
  <c r="K197"/>
  <c r="O197"/>
  <c r="G230"/>
  <c r="G199"/>
  <c r="L223"/>
  <c r="F219"/>
  <c r="P231"/>
  <c r="P229"/>
  <c r="P226"/>
  <c r="P224" s="1"/>
  <c r="P213"/>
  <c r="P208"/>
  <c r="P188"/>
  <c r="P182"/>
  <c r="P179"/>
  <c r="P173"/>
  <c r="P170"/>
  <c r="P169"/>
  <c r="P166" s="1"/>
  <c r="P143"/>
  <c r="P138"/>
  <c r="P135"/>
  <c r="P132"/>
  <c r="P129"/>
  <c r="P126"/>
  <c r="P123"/>
  <c r="P117"/>
  <c r="P114"/>
  <c r="P111"/>
  <c r="P109"/>
  <c r="P85"/>
  <c r="P83"/>
  <c r="P78"/>
  <c r="P75"/>
  <c r="P74" s="1"/>
  <c r="P73" s="1"/>
  <c r="P71"/>
  <c r="P69"/>
  <c r="P67"/>
  <c r="P65"/>
  <c r="P63"/>
  <c r="P61"/>
  <c r="P59"/>
  <c r="P51"/>
  <c r="P49"/>
  <c r="P47"/>
  <c r="P43"/>
  <c r="P39"/>
  <c r="P36"/>
  <c r="P34"/>
  <c r="P32"/>
  <c r="P30"/>
  <c r="P28"/>
  <c r="P24"/>
  <c r="P20" s="1"/>
  <c r="P16" s="1"/>
  <c r="P19"/>
  <c r="P18"/>
  <c r="K92" l="1"/>
  <c r="O191"/>
  <c r="F210"/>
  <c r="I194"/>
  <c r="F53"/>
  <c r="K191"/>
  <c r="N194"/>
  <c r="H92"/>
  <c r="H90" s="1"/>
  <c r="F120"/>
  <c r="L92"/>
  <c r="O194"/>
  <c r="F176"/>
  <c r="M194"/>
  <c r="O92"/>
  <c r="J191"/>
  <c r="K194"/>
  <c r="N192"/>
  <c r="N191" s="1"/>
  <c r="F56"/>
  <c r="I92"/>
  <c r="I94"/>
  <c r="I192"/>
  <c r="I191" s="1"/>
  <c r="G96"/>
  <c r="P92"/>
  <c r="P94"/>
  <c r="N94"/>
  <c r="N92"/>
  <c r="P194"/>
  <c r="J92"/>
  <c r="J94"/>
  <c r="P21"/>
  <c r="P167"/>
  <c r="J194"/>
  <c r="M191"/>
  <c r="G95"/>
  <c r="P165"/>
  <c r="P93"/>
  <c r="G196"/>
  <c r="G193"/>
  <c r="P191"/>
  <c r="G151"/>
  <c r="L191"/>
  <c r="L194"/>
  <c r="P225"/>
  <c r="F197"/>
  <c r="H194"/>
  <c r="H192"/>
  <c r="G195"/>
  <c r="F203"/>
  <c r="P222"/>
  <c r="P221" s="1"/>
  <c r="P223"/>
  <c r="P17"/>
  <c r="P79"/>
  <c r="P77" s="1"/>
  <c r="L225"/>
  <c r="L182"/>
  <c r="L179"/>
  <c r="L173"/>
  <c r="L170"/>
  <c r="L167"/>
  <c r="L166"/>
  <c r="L143"/>
  <c r="L138"/>
  <c r="L132"/>
  <c r="L129"/>
  <c r="L126"/>
  <c r="L123"/>
  <c r="L117"/>
  <c r="L114"/>
  <c r="L111"/>
  <c r="L109"/>
  <c r="L85"/>
  <c r="L83"/>
  <c r="L78"/>
  <c r="L75"/>
  <c r="L74" s="1"/>
  <c r="L73" s="1"/>
  <c r="L71"/>
  <c r="L69"/>
  <c r="L67"/>
  <c r="L65"/>
  <c r="L63"/>
  <c r="L61"/>
  <c r="L59"/>
  <c r="L51"/>
  <c r="L50"/>
  <c r="L49" s="1"/>
  <c r="L47"/>
  <c r="L43"/>
  <c r="L39"/>
  <c r="L36"/>
  <c r="L34"/>
  <c r="L32"/>
  <c r="L30"/>
  <c r="L28"/>
  <c r="L24"/>
  <c r="L18"/>
  <c r="P90" l="1"/>
  <c r="G92"/>
  <c r="F94"/>
  <c r="L14"/>
  <c r="P15"/>
  <c r="P14"/>
  <c r="L20"/>
  <c r="L16" s="1"/>
  <c r="L21"/>
  <c r="P149"/>
  <c r="L165"/>
  <c r="L93"/>
  <c r="L90" s="1"/>
  <c r="F194"/>
  <c r="G192"/>
  <c r="H191"/>
  <c r="F191" s="1"/>
  <c r="L188"/>
  <c r="G162"/>
  <c r="L79"/>
  <c r="L77" s="1"/>
  <c r="L213"/>
  <c r="L19"/>
  <c r="O231"/>
  <c r="N231"/>
  <c r="M231"/>
  <c r="K231"/>
  <c r="J231"/>
  <c r="I231"/>
  <c r="H231"/>
  <c r="M229"/>
  <c r="K229"/>
  <c r="H229"/>
  <c r="O226"/>
  <c r="N226"/>
  <c r="M226"/>
  <c r="K226"/>
  <c r="K224" s="1"/>
  <c r="J226"/>
  <c r="H226"/>
  <c r="H224" s="1"/>
  <c r="I225"/>
  <c r="G220"/>
  <c r="H216"/>
  <c r="F216" s="1"/>
  <c r="G215"/>
  <c r="O213"/>
  <c r="N213"/>
  <c r="M213"/>
  <c r="K213"/>
  <c r="J213"/>
  <c r="I213"/>
  <c r="H213"/>
  <c r="O208"/>
  <c r="N208"/>
  <c r="M208"/>
  <c r="K208"/>
  <c r="J208"/>
  <c r="I208"/>
  <c r="H208"/>
  <c r="O188"/>
  <c r="N188"/>
  <c r="M188"/>
  <c r="K188"/>
  <c r="J188"/>
  <c r="I188"/>
  <c r="H188"/>
  <c r="O182"/>
  <c r="N182"/>
  <c r="M182"/>
  <c r="K182"/>
  <c r="J182"/>
  <c r="I182"/>
  <c r="H182"/>
  <c r="O179"/>
  <c r="N179"/>
  <c r="M179"/>
  <c r="K179"/>
  <c r="J179"/>
  <c r="I179"/>
  <c r="H179"/>
  <c r="G174"/>
  <c r="O173"/>
  <c r="N173"/>
  <c r="M173"/>
  <c r="K173"/>
  <c r="J173"/>
  <c r="I173"/>
  <c r="O170"/>
  <c r="N170"/>
  <c r="M170"/>
  <c r="K170"/>
  <c r="J170"/>
  <c r="I170"/>
  <c r="O169"/>
  <c r="O166" s="1"/>
  <c r="N169"/>
  <c r="M169"/>
  <c r="K169"/>
  <c r="K166" s="1"/>
  <c r="J169"/>
  <c r="I169"/>
  <c r="I93" s="1"/>
  <c r="I90" s="1"/>
  <c r="G168"/>
  <c r="G160"/>
  <c r="G148"/>
  <c r="G147"/>
  <c r="O143"/>
  <c r="N143"/>
  <c r="M143"/>
  <c r="K143"/>
  <c r="J143"/>
  <c r="I143"/>
  <c r="H143"/>
  <c r="G140"/>
  <c r="G139"/>
  <c r="O138"/>
  <c r="N138"/>
  <c r="M138"/>
  <c r="K138"/>
  <c r="J138"/>
  <c r="I138"/>
  <c r="H138"/>
  <c r="G137"/>
  <c r="O135"/>
  <c r="N135"/>
  <c r="M135"/>
  <c r="K135"/>
  <c r="J135"/>
  <c r="I135"/>
  <c r="H135"/>
  <c r="G134"/>
  <c r="O132"/>
  <c r="N132"/>
  <c r="M132"/>
  <c r="K132"/>
  <c r="J132"/>
  <c r="G131"/>
  <c r="G130"/>
  <c r="O129"/>
  <c r="N129"/>
  <c r="M129"/>
  <c r="K129"/>
  <c r="J129"/>
  <c r="I129"/>
  <c r="H129"/>
  <c r="G128"/>
  <c r="G127"/>
  <c r="O126"/>
  <c r="N126"/>
  <c r="M126"/>
  <c r="K126"/>
  <c r="J126"/>
  <c r="I126"/>
  <c r="H126"/>
  <c r="G125"/>
  <c r="G124"/>
  <c r="O123"/>
  <c r="N123"/>
  <c r="M123"/>
  <c r="K123"/>
  <c r="J123"/>
  <c r="I123"/>
  <c r="H123"/>
  <c r="G122"/>
  <c r="G121"/>
  <c r="G119"/>
  <c r="G118"/>
  <c r="O117"/>
  <c r="N117"/>
  <c r="M117"/>
  <c r="K117"/>
  <c r="J117"/>
  <c r="I117"/>
  <c r="H117"/>
  <c r="G116"/>
  <c r="O114"/>
  <c r="N114"/>
  <c r="M114"/>
  <c r="J114"/>
  <c r="I114"/>
  <c r="H114"/>
  <c r="G113"/>
  <c r="G112"/>
  <c r="O111"/>
  <c r="N111"/>
  <c r="M111"/>
  <c r="K111"/>
  <c r="J111"/>
  <c r="I111"/>
  <c r="H111"/>
  <c r="G110"/>
  <c r="O109"/>
  <c r="N109"/>
  <c r="M109"/>
  <c r="K109"/>
  <c r="J109"/>
  <c r="I109"/>
  <c r="H109"/>
  <c r="G89"/>
  <c r="G88"/>
  <c r="G86"/>
  <c r="O85"/>
  <c r="N85"/>
  <c r="M85"/>
  <c r="K85"/>
  <c r="J85"/>
  <c r="I85"/>
  <c r="H85"/>
  <c r="H84"/>
  <c r="H82" s="1"/>
  <c r="O83"/>
  <c r="N83"/>
  <c r="M83"/>
  <c r="K83"/>
  <c r="J83"/>
  <c r="I83"/>
  <c r="O79"/>
  <c r="N79"/>
  <c r="M79"/>
  <c r="K79"/>
  <c r="J79"/>
  <c r="I79"/>
  <c r="O78"/>
  <c r="N78"/>
  <c r="M78"/>
  <c r="K78"/>
  <c r="J78"/>
  <c r="I78"/>
  <c r="G76"/>
  <c r="O75"/>
  <c r="O74" s="1"/>
  <c r="O73" s="1"/>
  <c r="N75"/>
  <c r="N74" s="1"/>
  <c r="N73" s="1"/>
  <c r="M75"/>
  <c r="M74" s="1"/>
  <c r="K75"/>
  <c r="K74" s="1"/>
  <c r="K73" s="1"/>
  <c r="J75"/>
  <c r="J74" s="1"/>
  <c r="J73" s="1"/>
  <c r="I75"/>
  <c r="I74" s="1"/>
  <c r="H75"/>
  <c r="G72"/>
  <c r="O71"/>
  <c r="N71"/>
  <c r="M71"/>
  <c r="K71"/>
  <c r="J71"/>
  <c r="I71"/>
  <c r="H71"/>
  <c r="G70"/>
  <c r="O69"/>
  <c r="N69"/>
  <c r="M69"/>
  <c r="K69"/>
  <c r="J69"/>
  <c r="I69"/>
  <c r="H69"/>
  <c r="G68"/>
  <c r="O67"/>
  <c r="N67"/>
  <c r="M67"/>
  <c r="K67"/>
  <c r="J67"/>
  <c r="I67"/>
  <c r="H67"/>
  <c r="O65"/>
  <c r="N65"/>
  <c r="M65"/>
  <c r="K65"/>
  <c r="J65"/>
  <c r="I65"/>
  <c r="H65"/>
  <c r="G64"/>
  <c r="O63"/>
  <c r="N63"/>
  <c r="M63"/>
  <c r="K63"/>
  <c r="J63"/>
  <c r="G62"/>
  <c r="O61"/>
  <c r="N61"/>
  <c r="M61"/>
  <c r="K61"/>
  <c r="J61"/>
  <c r="I61"/>
  <c r="H61"/>
  <c r="O59"/>
  <c r="N59"/>
  <c r="M59"/>
  <c r="K59"/>
  <c r="J59"/>
  <c r="I59"/>
  <c r="H59"/>
  <c r="G52"/>
  <c r="O51"/>
  <c r="N51"/>
  <c r="M51"/>
  <c r="K51"/>
  <c r="J51"/>
  <c r="I51"/>
  <c r="H51"/>
  <c r="G50"/>
  <c r="O49"/>
  <c r="N49"/>
  <c r="M49"/>
  <c r="K49"/>
  <c r="J49"/>
  <c r="I49"/>
  <c r="H49"/>
  <c r="O47"/>
  <c r="N47"/>
  <c r="M47"/>
  <c r="K47"/>
  <c r="J47"/>
  <c r="I47"/>
  <c r="H47"/>
  <c r="G44"/>
  <c r="O43"/>
  <c r="N43"/>
  <c r="M43"/>
  <c r="K43"/>
  <c r="J43"/>
  <c r="I43"/>
  <c r="H43"/>
  <c r="G42"/>
  <c r="G40"/>
  <c r="O39"/>
  <c r="N39"/>
  <c r="M39"/>
  <c r="K39"/>
  <c r="J39"/>
  <c r="I39"/>
  <c r="H39"/>
  <c r="G38"/>
  <c r="G37"/>
  <c r="O36"/>
  <c r="N36"/>
  <c r="M36"/>
  <c r="K36"/>
  <c r="J36"/>
  <c r="I36"/>
  <c r="H36"/>
  <c r="G35"/>
  <c r="O34"/>
  <c r="N34"/>
  <c r="M34"/>
  <c r="K34"/>
  <c r="J34"/>
  <c r="I34"/>
  <c r="H34"/>
  <c r="O32"/>
  <c r="N32"/>
  <c r="M32"/>
  <c r="K32"/>
  <c r="J32"/>
  <c r="I32"/>
  <c r="H32"/>
  <c r="G31"/>
  <c r="O30"/>
  <c r="N30"/>
  <c r="M30"/>
  <c r="K30"/>
  <c r="J30"/>
  <c r="I30"/>
  <c r="H30"/>
  <c r="O28"/>
  <c r="N28"/>
  <c r="M28"/>
  <c r="K28"/>
  <c r="J28"/>
  <c r="I28"/>
  <c r="H28"/>
  <c r="G27"/>
  <c r="H26"/>
  <c r="O24"/>
  <c r="N24"/>
  <c r="M24"/>
  <c r="K24"/>
  <c r="J24"/>
  <c r="I24"/>
  <c r="H24"/>
  <c r="H20" s="1"/>
  <c r="H16" s="1"/>
  <c r="O19"/>
  <c r="N19"/>
  <c r="M19"/>
  <c r="J19"/>
  <c r="O18"/>
  <c r="M18"/>
  <c r="K18"/>
  <c r="I18"/>
  <c r="H18"/>
  <c r="P12" l="1"/>
  <c r="F126"/>
  <c r="F135"/>
  <c r="F170"/>
  <c r="O14"/>
  <c r="F63"/>
  <c r="F132"/>
  <c r="I14"/>
  <c r="F32"/>
  <c r="M20"/>
  <c r="M16" s="1"/>
  <c r="M21"/>
  <c r="N20"/>
  <c r="N16" s="1"/>
  <c r="N21"/>
  <c r="O20"/>
  <c r="O16" s="1"/>
  <c r="O21"/>
  <c r="G26"/>
  <c r="H25"/>
  <c r="F25" s="1"/>
  <c r="H23"/>
  <c r="K14"/>
  <c r="I20"/>
  <c r="I16" s="1"/>
  <c r="I21"/>
  <c r="F47"/>
  <c r="M14"/>
  <c r="J20"/>
  <c r="J16" s="1"/>
  <c r="J21"/>
  <c r="F114"/>
  <c r="K20"/>
  <c r="K16" s="1"/>
  <c r="K21"/>
  <c r="L15"/>
  <c r="L12" s="1"/>
  <c r="G82"/>
  <c r="H80"/>
  <c r="F143"/>
  <c r="F179"/>
  <c r="O165"/>
  <c r="O93"/>
  <c r="O90" s="1"/>
  <c r="K165"/>
  <c r="K93"/>
  <c r="K90" s="1"/>
  <c r="F173"/>
  <c r="F208"/>
  <c r="F188"/>
  <c r="H225"/>
  <c r="K223"/>
  <c r="K222"/>
  <c r="K221" s="1"/>
  <c r="M77"/>
  <c r="M225"/>
  <c r="M224"/>
  <c r="H222"/>
  <c r="H221" s="1"/>
  <c r="N225"/>
  <c r="N224"/>
  <c r="J225"/>
  <c r="J224"/>
  <c r="O225"/>
  <c r="O224"/>
  <c r="O229"/>
  <c r="G214"/>
  <c r="J229"/>
  <c r="L17"/>
  <c r="H223"/>
  <c r="F75"/>
  <c r="J77"/>
  <c r="N77"/>
  <c r="F138"/>
  <c r="M73"/>
  <c r="F87"/>
  <c r="O167"/>
  <c r="F69"/>
  <c r="G226"/>
  <c r="H74"/>
  <c r="K225"/>
  <c r="N229"/>
  <c r="F117"/>
  <c r="F123"/>
  <c r="F43"/>
  <c r="F30"/>
  <c r="J18"/>
  <c r="I19"/>
  <c r="K19"/>
  <c r="F28"/>
  <c r="N18"/>
  <c r="I77"/>
  <c r="F67"/>
  <c r="I73"/>
  <c r="G91"/>
  <c r="F34"/>
  <c r="F51"/>
  <c r="F61"/>
  <c r="F36"/>
  <c r="F231"/>
  <c r="G22"/>
  <c r="K167"/>
  <c r="G24"/>
  <c r="F39"/>
  <c r="F65"/>
  <c r="F49"/>
  <c r="F59"/>
  <c r="K77"/>
  <c r="O77"/>
  <c r="F71"/>
  <c r="H83"/>
  <c r="F109"/>
  <c r="F129"/>
  <c r="F161"/>
  <c r="G169"/>
  <c r="I167"/>
  <c r="H78"/>
  <c r="H14" s="1"/>
  <c r="F85"/>
  <c r="F111"/>
  <c r="G84"/>
  <c r="H149"/>
  <c r="F153"/>
  <c r="J167"/>
  <c r="J166"/>
  <c r="N167"/>
  <c r="N166"/>
  <c r="M167"/>
  <c r="M166"/>
  <c r="F182"/>
  <c r="F213"/>
  <c r="G20" l="1"/>
  <c r="F229"/>
  <c r="G16"/>
  <c r="O17"/>
  <c r="F80"/>
  <c r="G80"/>
  <c r="G23"/>
  <c r="H21"/>
  <c r="F21" s="1"/>
  <c r="I17"/>
  <c r="I15"/>
  <c r="I12" s="1"/>
  <c r="J17"/>
  <c r="J14"/>
  <c r="N17"/>
  <c r="N14"/>
  <c r="M17"/>
  <c r="K17"/>
  <c r="K15"/>
  <c r="K12" s="1"/>
  <c r="F167"/>
  <c r="N93"/>
  <c r="N165"/>
  <c r="M165"/>
  <c r="M93"/>
  <c r="J93"/>
  <c r="G166"/>
  <c r="J165"/>
  <c r="F225"/>
  <c r="J223"/>
  <c r="J222"/>
  <c r="J221" s="1"/>
  <c r="G224"/>
  <c r="M223"/>
  <c r="M222"/>
  <c r="M221" s="1"/>
  <c r="O223"/>
  <c r="O222"/>
  <c r="O221" s="1"/>
  <c r="N222"/>
  <c r="N221" s="1"/>
  <c r="N223"/>
  <c r="H73"/>
  <c r="F73" s="1"/>
  <c r="G74"/>
  <c r="H19"/>
  <c r="G18"/>
  <c r="I149"/>
  <c r="F83"/>
  <c r="O149"/>
  <c r="H79"/>
  <c r="G78"/>
  <c r="F165" l="1"/>
  <c r="J90"/>
  <c r="G93"/>
  <c r="J15"/>
  <c r="J12" s="1"/>
  <c r="G14"/>
  <c r="H17"/>
  <c r="F17" s="1"/>
  <c r="M90"/>
  <c r="M15"/>
  <c r="M12" s="1"/>
  <c r="N90"/>
  <c r="N15"/>
  <c r="N12" s="1"/>
  <c r="O15"/>
  <c r="O12" s="1"/>
  <c r="G152"/>
  <c r="F221"/>
  <c r="F223"/>
  <c r="G222"/>
  <c r="G19"/>
  <c r="G79"/>
  <c r="H77"/>
  <c r="J149"/>
  <c r="N149"/>
  <c r="M149"/>
  <c r="F90" l="1"/>
  <c r="G15"/>
  <c r="H12"/>
  <c r="F12" s="1"/>
  <c r="G149"/>
  <c r="F149"/>
  <c r="F77"/>
</calcChain>
</file>

<file path=xl/sharedStrings.xml><?xml version="1.0" encoding="utf-8"?>
<sst xmlns="http://schemas.openxmlformats.org/spreadsheetml/2006/main" count="613" uniqueCount="294">
  <si>
    <t xml:space="preserve">РЕСУРСНОЕ ОБЕСПЕЧЕНИЕ </t>
  </si>
  <si>
    <t xml:space="preserve">реализации муниципальной программы «Жилище и транспорт» </t>
  </si>
  <si>
    <t>Наименование муниципальной программы, подпрограммы, основного мероприятия, мероприятия</t>
  </si>
  <si>
    <t>Рз, Пр</t>
  </si>
  <si>
    <t>ЦСР</t>
  </si>
  <si>
    <t>Ответственный исполнитель, соисполнитель</t>
  </si>
  <si>
    <t>В том числе по годам реализации</t>
  </si>
  <si>
    <t>1.</t>
  </si>
  <si>
    <t>Программа «Жилище и транспорт»</t>
  </si>
  <si>
    <t>07 0 00 00000</t>
  </si>
  <si>
    <t xml:space="preserve">ФБ[1] </t>
  </si>
  <si>
    <t>КБ[2]</t>
  </si>
  <si>
    <t xml:space="preserve">МБ[3] </t>
  </si>
  <si>
    <t>СС[4]</t>
  </si>
  <si>
    <t>2.</t>
  </si>
  <si>
    <t>Подпрограмма 1 «Жилище»</t>
  </si>
  <si>
    <t>0309                  0501                    0503</t>
  </si>
  <si>
    <t>07 1 00 00000</t>
  </si>
  <si>
    <t xml:space="preserve">Всего, в том числе </t>
  </si>
  <si>
    <t>КБ</t>
  </si>
  <si>
    <t>МБ</t>
  </si>
  <si>
    <t>СС</t>
  </si>
  <si>
    <t>2.1.</t>
  </si>
  <si>
    <t>07 1 01 00000</t>
  </si>
  <si>
    <t>2.1.1.</t>
  </si>
  <si>
    <t>07 1 01 80050</t>
  </si>
  <si>
    <t xml:space="preserve">ответственный исполнитель – УГХ  </t>
  </si>
  <si>
    <t>0501</t>
  </si>
  <si>
    <t>07 1 01 80070</t>
  </si>
  <si>
    <t>2.1.3.</t>
  </si>
  <si>
    <t>07 1 01 26100</t>
  </si>
  <si>
    <t>2.1.4.</t>
  </si>
  <si>
    <t>2.1.5.</t>
  </si>
  <si>
    <t>Мероприятие 1.5 «Проведение дезинфекции мест общего пользования многоквартирных домов»</t>
  </si>
  <si>
    <t>0309</t>
  </si>
  <si>
    <t>07 1 01 26200</t>
  </si>
  <si>
    <t>Всего, в том числе</t>
  </si>
  <si>
    <t>2.1.6.</t>
  </si>
  <si>
    <t>07 1 01 26400</t>
  </si>
  <si>
    <t>ответственный исполнитель – УГХ</t>
  </si>
  <si>
    <t>2.1.7.</t>
  </si>
  <si>
    <t>07 1 01 26500</t>
  </si>
  <si>
    <t>2.1.8.</t>
  </si>
  <si>
    <t xml:space="preserve">Мероприятие 1.8 «Возмещение части затрат, связанных с выполнением ремонта общего имущества 
в многоквартирных домах» (далее – МКД)
</t>
  </si>
  <si>
    <t>07 1 01 80080</t>
  </si>
  <si>
    <t>2.1.9.</t>
  </si>
  <si>
    <t xml:space="preserve">Мероприятие 1.9 «Разработка программы комплексного развития систем коммунальной инфраструктуры»
</t>
  </si>
  <si>
    <t>0502</t>
  </si>
  <si>
    <t>07 1 01 26600</t>
  </si>
  <si>
    <t>2.1.10.</t>
  </si>
  <si>
    <t>0503</t>
  </si>
  <si>
    <t>07 1 01 80090</t>
  </si>
  <si>
    <t xml:space="preserve">Основное мероприятие 2 «Обеспечение исполнения судебных решений»
</t>
  </si>
  <si>
    <t>0113</t>
  </si>
  <si>
    <t>07 1 02 00000</t>
  </si>
  <si>
    <t>07 1 02 00160</t>
  </si>
  <si>
    <t>3.</t>
  </si>
  <si>
    <t>Подпрограмма 2 «Транспорт»</t>
  </si>
  <si>
    <t>0408 1003</t>
  </si>
  <si>
    <t>07 2 00 00000</t>
  </si>
  <si>
    <t>3.1.</t>
  </si>
  <si>
    <t>Основное мероприятие 1 «Организация транспортного обслуживания населения»</t>
  </si>
  <si>
    <t>07 2 01 00000</t>
  </si>
  <si>
    <t>3.1.1.</t>
  </si>
  <si>
    <t>07 2 01 80060</t>
  </si>
  <si>
    <t>3.1.2.</t>
  </si>
  <si>
    <t>1003</t>
  </si>
  <si>
    <t>07 2 01 2С260</t>
  </si>
  <si>
    <t>3.1.3.</t>
  </si>
  <si>
    <t>07 2 01 2С420</t>
  </si>
  <si>
    <t>3.1.4.</t>
  </si>
  <si>
    <t>07 2 01 2С460</t>
  </si>
  <si>
    <t>3.1.5.</t>
  </si>
  <si>
    <t xml:space="preserve">Мероприятие 1.5 «Приобретение подвижного состава (автобусов) 
для регулярных перевозок пассажиров автомобильным транспортом 
на муниципальных маршрутах Пермского края»
</t>
  </si>
  <si>
    <t>07 2 01 2Т270</t>
  </si>
  <si>
    <t>ответственный исполнитель – УГХ, соисполнитель – УИЗО</t>
  </si>
  <si>
    <t>3.1.6.</t>
  </si>
  <si>
    <t>07 2 01 00160</t>
  </si>
  <si>
    <t>3.1.7.</t>
  </si>
  <si>
    <t>07 2 01 97003</t>
  </si>
  <si>
    <t>3.2.</t>
  </si>
  <si>
    <t>Основное мероприятие 2 «Обеспечение деятельности казенных учреждений»</t>
  </si>
  <si>
    <t>07 2 02 00000</t>
  </si>
  <si>
    <t>07 2 02 00200</t>
  </si>
  <si>
    <t>4.</t>
  </si>
  <si>
    <t>Подпрограмма 3 «Газификация районов муниципального образования»</t>
  </si>
  <si>
    <t>07 3 00 00000</t>
  </si>
  <si>
    <t>4.1.</t>
  </si>
  <si>
    <t xml:space="preserve">Основное мероприятие 1 «Развитие инфраструктуры объектов муниципальной собственности» </t>
  </si>
  <si>
    <t>07 3 01 00000</t>
  </si>
  <si>
    <t>ответственный исполнитель – УГХ, соисполнитель – МКУ «УКС»</t>
  </si>
  <si>
    <t>4.1.1.</t>
  </si>
  <si>
    <t>07 3 01 44040</t>
  </si>
  <si>
    <t>4.1.2.</t>
  </si>
  <si>
    <t>07 3 01 44 150</t>
  </si>
  <si>
    <t>4.1.3.</t>
  </si>
  <si>
    <t>07 3 01 SЖ330</t>
  </si>
  <si>
    <t>5.</t>
  </si>
  <si>
    <t>Подпрограмма 4 «Централизованное водоснабжение районов муниципального образования»</t>
  </si>
  <si>
    <t>07 4 00 00000</t>
  </si>
  <si>
    <t>ФБ</t>
  </si>
  <si>
    <t>5.1.</t>
  </si>
  <si>
    <t>Основное мероприятие 1 «Организация водоснабжения в границах муниципального образования»</t>
  </si>
  <si>
    <t>07 4 01 00000</t>
  </si>
  <si>
    <t>5.1.1.</t>
  </si>
  <si>
    <t>07 4 01 26200</t>
  </si>
  <si>
    <t>5.1.2.</t>
  </si>
  <si>
    <t>07 4 01 26400</t>
  </si>
  <si>
    <t>5.1.3.</t>
  </si>
  <si>
    <t>07 4 01 SР040</t>
  </si>
  <si>
    <t>5.1.3.1.</t>
  </si>
  <si>
    <t>5.1.3.2.</t>
  </si>
  <si>
    <t xml:space="preserve">Ремонт скважины № 47827 
с применением АСУ водоснабжения 
в с. Романово
</t>
  </si>
  <si>
    <t>5.1.4.</t>
  </si>
  <si>
    <t xml:space="preserve">Мероприятие 1.4 «Реализация программ развития преобразованных муниципальных образований», из них
</t>
  </si>
  <si>
    <t>07 4 01 SР180</t>
  </si>
  <si>
    <t>5.1.4.1.</t>
  </si>
  <si>
    <t>5.1.4.2.</t>
  </si>
  <si>
    <t>5.1.4.3.</t>
  </si>
  <si>
    <t xml:space="preserve">Проведение ремонта аварийных участков водопроводных сетей
</t>
  </si>
  <si>
    <t>5.1.4.4.</t>
  </si>
  <si>
    <t>5.1.4.5.</t>
  </si>
  <si>
    <t>5.1.4.6.</t>
  </si>
  <si>
    <t xml:space="preserve">Обустройство зоны санитарной охраны (ЗСО) скважины № 50285 
в д. Белая Пашня
</t>
  </si>
  <si>
    <t>5.1.5.</t>
  </si>
  <si>
    <t xml:space="preserve">Мероприятие 1.5 «Разработка (актуализация) схем водоснабжения 
и водоотведения»
</t>
  </si>
  <si>
    <t>07 4 01 26700</t>
  </si>
  <si>
    <t>5.1.6.</t>
  </si>
  <si>
    <t>5.1.7.</t>
  </si>
  <si>
    <t xml:space="preserve">Мероприятие 1.7 «Реализация мероприятий комплексных планов развития муниципальных образований территорий Верхнекамья»
</t>
  </si>
  <si>
    <t>07 4 01 SP310</t>
  </si>
  <si>
    <t>5.2.</t>
  </si>
  <si>
    <t xml:space="preserve">Основное мероприятие 2 «Развитие инфраструктуры объектов муниципальной собственности» </t>
  </si>
  <si>
    <t>07 4 02 00000</t>
  </si>
  <si>
    <t xml:space="preserve">Мероприятие 2.1 «Строительство 
и обустройство скважин» 
</t>
  </si>
  <si>
    <t>07 4 02 44360</t>
  </si>
  <si>
    <t xml:space="preserve">ответственный исполнитель – УГХ, соисполнитель – 
МКУ «УКС», 
соисполнитель  – УИЗО
</t>
  </si>
  <si>
    <t>5.2.2.</t>
  </si>
  <si>
    <t xml:space="preserve">Мероприятие 2.2 «Строительство 
и реконструкция участков водопроводов»
</t>
  </si>
  <si>
    <t>07 4 02 44380</t>
  </si>
  <si>
    <t>5.2.3.</t>
  </si>
  <si>
    <t xml:space="preserve">Мероприятие 2.3 «Строительство 
и реконструкция централизованных сетей водоснабжения»
</t>
  </si>
  <si>
    <t>07 4 02 44670</t>
  </si>
  <si>
    <t xml:space="preserve">ответственный исполнитель – УГХ, 
соисполнитель – УИЗО,
соисполнитель – 
МКУ «УКС»
</t>
  </si>
  <si>
    <t>5.2.4.</t>
  </si>
  <si>
    <t xml:space="preserve">07 4 02 44680
</t>
  </si>
  <si>
    <t xml:space="preserve">Мероприятие 2.5 «Обустройство скважин  с применением АСУ водоснабжения» 
</t>
  </si>
  <si>
    <t>07 4 02 44690</t>
  </si>
  <si>
    <t>07 4 02 44740</t>
  </si>
  <si>
    <t>5.2.7.</t>
  </si>
  <si>
    <t xml:space="preserve">Мероприятие 2.7 «Реализация муниципальных программ, приоритетных муниципальных проектов в рамках приоритетных региональных проектов, инвестиционных проектов муниципальных образований»
</t>
  </si>
  <si>
    <t>5.2.8.</t>
  </si>
  <si>
    <t xml:space="preserve">Мероприятие 2.8 «Реализация программ развития преобразованных муниципальных образований», в том числе
</t>
  </si>
  <si>
    <t>07 4 02 SР180</t>
  </si>
  <si>
    <t>5.2.8.1.</t>
  </si>
  <si>
    <t>5.2.9.</t>
  </si>
  <si>
    <t xml:space="preserve">Мероприятие 2.9 «Реализация мероприятий комплексных планов развития муниципальных образований территорий Верхнекамья»
</t>
  </si>
  <si>
    <t>07 4 02 SP310</t>
  </si>
  <si>
    <t xml:space="preserve">ответственный исполнитель – УГХ, соисполнитель – УИЗО
</t>
  </si>
  <si>
    <t xml:space="preserve">07 4 02 SЖ200
</t>
  </si>
  <si>
    <t>6.</t>
  </si>
  <si>
    <t>Подпрограмма 5 «Централизованное водоотведение районов муниципального образования»</t>
  </si>
  <si>
    <t>07 5 00 00000</t>
  </si>
  <si>
    <t>6.1.</t>
  </si>
  <si>
    <t>Основное мероприятие 1 «Развитие инфраструктуры объектов муниципальной собственности»</t>
  </si>
  <si>
    <t>07 5 01 00000</t>
  </si>
  <si>
    <t>6.1.1.</t>
  </si>
  <si>
    <t>07 5 01 2Ж050</t>
  </si>
  <si>
    <t>6.1.1.1.</t>
  </si>
  <si>
    <t xml:space="preserve">Реконструкция очистных сооружений (КОС) Правобережного жилого района г. Березники
</t>
  </si>
  <si>
    <t>6.1.2.</t>
  </si>
  <si>
    <t>07 5 01 2Ж150</t>
  </si>
  <si>
    <t>07 5 01 44730</t>
  </si>
  <si>
    <t>07 5 01 SР040</t>
  </si>
  <si>
    <t xml:space="preserve">Мероприятие 1.5 «Реализация муниципальных программ, приоритетных муниципальных проектов в рамках приоритетных региональных проектов, инвестиционных проектов муниципальных образований»
</t>
  </si>
  <si>
    <t>07 5 01 44660</t>
  </si>
  <si>
    <t>07 5 01 44430</t>
  </si>
  <si>
    <t>7.</t>
  </si>
  <si>
    <t xml:space="preserve">Подпрограмма 6 «Модернизация 
объектов теплоснабжения муниципального образования»
</t>
  </si>
  <si>
    <t>07 6 00 00000</t>
  </si>
  <si>
    <t>7.1.</t>
  </si>
  <si>
    <t>Основное мероприятие 1 «Организация теплоснабжения в границах муниципального образования»</t>
  </si>
  <si>
    <t>07 6 01 00000</t>
  </si>
  <si>
    <t>7.1.1.</t>
  </si>
  <si>
    <t>07 6 01 26600</t>
  </si>
  <si>
    <t>7.1.2.</t>
  </si>
  <si>
    <t xml:space="preserve">Мероприятие 1.2 «Актуализация схемы теплоснабжения»
</t>
  </si>
  <si>
    <t>07 6 01 26700</t>
  </si>
  <si>
    <t xml:space="preserve">Основное мероприятие 2 «Развитие инфраструктуры объектов муниципальной собственности»
</t>
  </si>
  <si>
    <t>07 6 02 00000</t>
  </si>
  <si>
    <t>7.2.1.</t>
  </si>
  <si>
    <t xml:space="preserve">Мероприятие 2.1 «Строительство 
и реконструкция котельных» 
</t>
  </si>
  <si>
    <t>07 6 02 44420</t>
  </si>
  <si>
    <t>__________________</t>
  </si>
  <si>
    <t>[1] Федеральный бюджет;</t>
  </si>
  <si>
    <t>[2] краевой бюджет;</t>
  </si>
  <si>
    <t>[3] местный бюджет;</t>
  </si>
  <si>
    <t>[4] средства собственников.».</t>
  </si>
  <si>
    <t>07 4 01 SЖ700</t>
  </si>
  <si>
    <t>Приложение 2</t>
  </si>
  <si>
    <t>к муниципальной программе</t>
  </si>
  <si>
    <t>6.1.5.</t>
  </si>
  <si>
    <t>тыс.руб.</t>
  </si>
  <si>
    <t>2.1.2.</t>
  </si>
  <si>
    <t>2.2.</t>
  </si>
  <si>
    <t>2.2.1.</t>
  </si>
  <si>
    <t>3.2.1.</t>
  </si>
  <si>
    <t>5.2.5.</t>
  </si>
  <si>
    <t>5.2.6.</t>
  </si>
  <si>
    <t>5.2.7.1.</t>
  </si>
  <si>
    <t>5.2.10.</t>
  </si>
  <si>
    <t>6.1.2.1.</t>
  </si>
  <si>
    <t>6.1.3.</t>
  </si>
  <si>
    <t>6.1.4.</t>
  </si>
  <si>
    <t>6.1.4.1.</t>
  </si>
  <si>
    <t>6.1.6.</t>
  </si>
  <si>
    <t>7.2.</t>
  </si>
  <si>
    <t xml:space="preserve">Мероприятие 1.1 «Строительство уличных газопроводов» </t>
  </si>
  <si>
    <t>Мероприятие 2.1 «Содержание казенных учреждений»</t>
  </si>
  <si>
    <t>Мероприятие 1.1 «Обеспечение организации транспортного обслуживания населения»</t>
  </si>
  <si>
    <t>Мероприятие 1.2 «Дополнительная помощь при возникновении неотложной необходимости в проведении капитального ремонта общего имущества в многоквартирных домах»</t>
  </si>
  <si>
    <t xml:space="preserve">ответственный исполнитель – УГХ, соисполнитель – МКУ «УКС» </t>
  </si>
  <si>
    <t>ответственный исполнитель  – УГХ</t>
  </si>
  <si>
    <t>Мероприятие 1.7 «Строительство очистных сооружений»</t>
  </si>
  <si>
    <t>Мероприятие 1.3 «Реализация муниципальных программ, приоритетных муниципальных проектов в рамках приоритетных региональных проектов, инвестиционных проектов муниципальных образований»</t>
  </si>
  <si>
    <t>5.2.1.</t>
  </si>
  <si>
    <t>0408</t>
  </si>
  <si>
    <t>ответственный исполнитель  –  УГХ, соисполнитель  –  УИЗО</t>
  </si>
  <si>
    <t>«Жилище и транспорт»</t>
  </si>
  <si>
    <t>№ 
п/п</t>
  </si>
  <si>
    <t>Объем финансирования
 по источникам</t>
  </si>
  <si>
    <t xml:space="preserve">ответственный исполнитель – УГХ, соисполнитель – 
МКУ «УКС» </t>
  </si>
  <si>
    <t xml:space="preserve">ответственный исполнитель – УГХ, соисполнитель – 
МКУ «УКС»  </t>
  </si>
  <si>
    <t xml:space="preserve">Мероприятие 1.7 «Приобретение подвижного состава пассажирского транспорта общего пользования, источником финансового обеспечения которых являются бюджетные кредиты за счет временно свободных средств единого счета федерального бюджета, предоставляемые Федеральным казначейством бюджетам субъектов Российской Федерации (специальные казначейские кредиты)»
</t>
  </si>
  <si>
    <t>Мероприятие 1.2 «Распределительные газопроводы  в п. Чкалово городского округа «Город Березники»</t>
  </si>
  <si>
    <t>Мероприятие 1.2 «Приобретение коммунальной техники»</t>
  </si>
  <si>
    <t xml:space="preserve">Мероприятие 1.3 «Реализация муниципальных программ, приоритетных муниципальных проектов в рамках приоритетных региональных проектов, инвестиционных проектов муниципальных образований», из них
</t>
  </si>
  <si>
    <t xml:space="preserve">Ремонт скважин с обустройством зон санитарной охраны 
</t>
  </si>
  <si>
    <t xml:space="preserve">Мероприятие 2.4 «Строительство 
внутриквартальных сетей  водоснабжения и водоотведения»
</t>
  </si>
  <si>
    <t>Мероприятие 1.3 «Мониторинг технического состояния строительных конструкций многоквартирных домов 
и проведение противоаварийных мероприятий»</t>
  </si>
  <si>
    <t>Мероприятие 1.4  «Обследование 
и восстановление аварийных участков конструкций многоквартирных домов»</t>
  </si>
  <si>
    <t>Мероприятие 1.6 «Проведение мероприятий, направленных 
на управление жилищным фондом»</t>
  </si>
  <si>
    <t xml:space="preserve">Мероприятие 1.7 «Разработка проектной документации для проведения капитального ремонта общего имущества в многоквартирных домах в городе Березники Пермского края»
</t>
  </si>
  <si>
    <t xml:space="preserve">Мероприятие 1.10 «Финансовое обеспечение части затрат, связанных 
с выполнением работ 
по обустройству детских 
и (или) спортивных площадок 
на земельных участках, находящихся 
в общей долевой собственности собственников помещений многоквартирных домов»
</t>
  </si>
  <si>
    <t xml:space="preserve">Мероприятие 2.1 «Средства 
на исполнение судебных актов, 
за исключением кредиторской задолженности по договорам на поставку товаров, выполнение работ, оказание услуг для муниципальных нужд»
</t>
  </si>
  <si>
    <t>Мероприятие 1.2 «Возмещение хозяйственным субъектам недополученных доходов от перевозки отдельных категорий граждан 
с использованием социальных проездных документов»</t>
  </si>
  <si>
    <t xml:space="preserve">Мероприятие 1.6  «Средства 
на исполнение судебных актов, 
за исключением кредиторской задолженности 
по договорам на поставку товаров, выполнение работ, оказание услуг 
для муниципальных нужд»
</t>
  </si>
  <si>
    <t xml:space="preserve">ответственный исполнитель – УГХ, соисполнитель – МКУ «УКС»  </t>
  </si>
  <si>
    <t>ответственный исполнитель – УГХ, соисполнитель – МКУ «УКС», 
соисполнитель – УИЗО</t>
  </si>
  <si>
    <t>Мероприятие 1.3 «Проведение проектных работ и строительство распределительных газопроводов 
на территории муниципальных образований Пермского края»</t>
  </si>
  <si>
    <t>Мероприятие 1.1 «Приведение 
в нормативное состояние объектов водоснабжения»</t>
  </si>
  <si>
    <t>Ремонт водопроводных сетей 
в д. Белая Пашня</t>
  </si>
  <si>
    <t xml:space="preserve">Ремонт скважины № 263 
с применением АСУ водоснабжения 
в п. Орел
</t>
  </si>
  <si>
    <t xml:space="preserve">Ремонт водопроводных сетей 
</t>
  </si>
  <si>
    <t xml:space="preserve">Ремонт скважины № 50284 
с обустройством зоны санитарной охраны в д. Белая Пашня 
</t>
  </si>
  <si>
    <t xml:space="preserve">Мероприятие 1.8 «Плата концедента 
по концессионным соглашениям 
в отношении объектов систем теплоснабжения, водоснабжения 
и водоотведения на территории муниципального образования 
Пермского края, предназначенной
для обеспечения части расходов по созданию, и (или) реконструкции
 объекта концессионного соглашения»
</t>
  </si>
  <si>
    <t xml:space="preserve">Мероприятие 2.6 «Реконструкция существующей ВНС Правого берега 
г. Березники Пермского края»
</t>
  </si>
  <si>
    <t xml:space="preserve">Строительство водовода на участке 
от врезки в деревню Новожилово 
до микрорайона «З»
</t>
  </si>
  <si>
    <t xml:space="preserve">Строительство участков водопровода 
в районе Дурино муниципального образования «Город Березники»
</t>
  </si>
  <si>
    <t xml:space="preserve">Мероприятие 2.10 «Обеспечение мероприятий по модернизации систем коммунальной инфраструктуры 
(без финансовой поддержки за счет средств публично-правовой компании «Фонд развития территории»)»
</t>
  </si>
  <si>
    <t>ответственный исполнитель – УГХ, соисполнитель – МКУ «УКС», 
соисполнитель –УИЗО</t>
  </si>
  <si>
    <t>Мероприятие 1.1 «Реализация иных мероприятий по ликвидации последствий техногенной аварии на руднике БКПРУ-1 ПАО «Уралкалий»,  
г. Березники, Пермский край, за счет средств краевого бюджета»</t>
  </si>
  <si>
    <t xml:space="preserve">Реконструкция очистных сооружений (КОС) Правобережного жилого района 
г. Березники
</t>
  </si>
  <si>
    <t xml:space="preserve">Мероприятие 1.6 «Реконструкция очистных сооружений (КОС) Правобережного жилого района 
г. Березники»
</t>
  </si>
  <si>
    <t xml:space="preserve">Мероприятие 1.2 «Реализация иных мероприятий по ликвидации последствий техногенной аварии на руднике БКПРУ-1 ПАО «Уралкалий»,  
г. Березники, Пермский край, за счет средств ПАО «Уралкалий»
</t>
  </si>
  <si>
    <t xml:space="preserve">Мероприятие 1.1 «Приведение 
в нормативное состояние объектов теплоснабжения»
</t>
  </si>
  <si>
    <t>Мероприятие 1.3 «Возмещение затрат, связанных с организацией перевозки отдельных категорий граждан 
с использованием электронных социальных проездных документов, 
а также недополученных доходов юридическим лицам, индивидуальным предпринимателям от перевозки отдельных категорий граждан 
с использованием электронных социальных проездных документов»</t>
  </si>
  <si>
    <t>Мероприятие 1.4 «Возмещение затрат, связанных с организацией перевозки отдельных категорий граждан 
с использованием электронных социальных проездных документов, 
а также недополученных доходов юридическим лицам, индивидуальным предпринимателям от перевозки отдельных категорий граждан 
с использованием электронных социальных проездных документов»</t>
  </si>
  <si>
    <t>2.1.11.</t>
  </si>
  <si>
    <t>07 1 01 SP310</t>
  </si>
  <si>
    <t>ответственный исполнитель – УГХ, соисполнитель – УИЗО,  соисполнитель – МКУ «УКС»</t>
  </si>
  <si>
    <t xml:space="preserve">ответственный исполнитель – УГХ, соисполнитель – МКУ «УКС»
</t>
  </si>
  <si>
    <t xml:space="preserve">Мероприятие 1.11 «Количество МКД, в отношении которых проведен капитальный ремонт общего имущества»
</t>
  </si>
  <si>
    <t>5.1.1.1.</t>
  </si>
  <si>
    <t>ответственный исполнитель  –  УГХ</t>
  </si>
  <si>
    <t>5.1.1.2.</t>
  </si>
  <si>
    <t>5.1.1.3.</t>
  </si>
  <si>
    <t>5.1.1.4.</t>
  </si>
  <si>
    <t>Контроль качества воды, учет забора воды, осуществление технического присоединения к электрическим сетям</t>
  </si>
  <si>
    <t>Разработка проекта "Геологическое изучение недр в целях оценки запасов подземных вод артезианской скважины №1/09 с.Романово"</t>
  </si>
  <si>
    <t>Ремонт участка водопровода от скважины №47827 до колодца в с. Романово</t>
  </si>
  <si>
    <t>Устройство водозаборного сооружения в с.Романово, мониторнинг качества подземных вод, разработка проекта зон санитарной охраны водозабора</t>
  </si>
  <si>
    <t>5.1.1.5.</t>
  </si>
  <si>
    <t>Демонтаж недействующей водонапорной башни в пределах зоны санитарной охраны источников водоснабжения и водопроводов питьевого назначения</t>
  </si>
  <si>
    <t>5.2.10.1.</t>
  </si>
  <si>
    <t xml:space="preserve">Строительство водопровода в с. Пыскор (1 очередь)
</t>
  </si>
  <si>
    <t>5.2.2.1.</t>
  </si>
  <si>
    <t>5.2.2.2.</t>
  </si>
  <si>
    <t xml:space="preserve">Строительство участков водопровода в районе Пермяково муниципального образования "Город Березники"
</t>
  </si>
  <si>
    <t xml:space="preserve">Строительство участков водопровода в районе Дурино муниципального образования "Город Березники"
</t>
  </si>
  <si>
    <t>Всего, в том числе 
Ответственный исполнитель – Управление городского хозяйства администрации города Березники (далее – УГХ), соисполнитель – муниципальное казенное учреждение «Управление капитального строительства» 
(далее – МКУ «УКС»), Управление имущественных и земельных отношений администрации города Березники (далее – УИЗО)</t>
  </si>
  <si>
    <t>Основное мероприятие 1 
«Организация и проведение   мероприятий в области жилищно-коммунального хозяйства»</t>
  </si>
  <si>
    <t xml:space="preserve">Мероприятие 1.1 
«Приведение в нормативноеи безопасное состояние зеленого хозяйства придомовых территорий многоквартирных домов» </t>
  </si>
  <si>
    <t>ответственный исполнитель – УГХ, соисполнители – 
МКУ «УКС»,  МКУ «УЭАЗ»</t>
  </si>
</sst>
</file>

<file path=xl/styles.xml><?xml version="1.0" encoding="utf-8"?>
<styleSheet xmlns="http://schemas.openxmlformats.org/spreadsheetml/2006/main">
  <numFmts count="2">
    <numFmt numFmtId="164" formatCode="_-* #,##0.00\ _₽_-;\-* #,##0.00\ _₽_-;_-* &quot;-&quot;??\ _₽_-;_-@_-"/>
    <numFmt numFmtId="165" formatCode="#,##0.0"/>
  </numFmts>
  <fonts count="11">
    <font>
      <sz val="11"/>
      <color theme="1"/>
      <name val="Calibri"/>
      <family val="2"/>
      <charset val="204"/>
      <scheme val="minor"/>
    </font>
    <font>
      <sz val="11"/>
      <color theme="1"/>
      <name val="Calibri"/>
      <family val="2"/>
      <charset val="204"/>
      <scheme val="minor"/>
    </font>
    <font>
      <sz val="10"/>
      <color theme="1"/>
      <name val="Times New Roman"/>
      <family val="1"/>
      <charset val="204"/>
    </font>
    <font>
      <sz val="10"/>
      <color rgb="FF000000"/>
      <name val="Times New Roman"/>
      <family val="1"/>
      <charset val="204"/>
    </font>
    <font>
      <b/>
      <sz val="10"/>
      <color theme="1"/>
      <name val="Times New Roman"/>
      <family val="1"/>
      <charset val="204"/>
    </font>
    <font>
      <u/>
      <sz val="11"/>
      <color theme="10"/>
      <name val="Calibri"/>
      <family val="2"/>
      <charset val="204"/>
    </font>
    <font>
      <sz val="10"/>
      <color rgb="FFFF0000"/>
      <name val="Times New Roman"/>
      <family val="1"/>
      <charset val="204"/>
    </font>
    <font>
      <sz val="10"/>
      <name val="Times New Roman"/>
      <family val="1"/>
      <charset val="204"/>
    </font>
    <font>
      <sz val="11"/>
      <color theme="1"/>
      <name val="Calibri"/>
      <family val="2"/>
      <charset val="204"/>
    </font>
    <font>
      <sz val="12"/>
      <color theme="1"/>
      <name val="Times New Roman"/>
      <family val="1"/>
      <charset val="204"/>
    </font>
    <font>
      <sz val="12"/>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164" fontId="1" fillId="0" borderId="0" applyFont="0" applyFill="0" applyBorder="0" applyAlignment="0" applyProtection="0"/>
    <xf numFmtId="0" fontId="5" fillId="0" borderId="0" applyNumberFormat="0" applyFill="0" applyBorder="0" applyAlignment="0" applyProtection="0">
      <alignment vertical="top"/>
      <protection locked="0"/>
    </xf>
  </cellStyleXfs>
  <cellXfs count="114">
    <xf numFmtId="0" fontId="0" fillId="0" borderId="0" xfId="0"/>
    <xf numFmtId="0" fontId="2" fillId="2" borderId="0" xfId="0" applyFont="1" applyFill="1" applyAlignment="1">
      <alignment horizontal="left" vertical="top"/>
    </xf>
    <xf numFmtId="0" fontId="2" fillId="2" borderId="0" xfId="0" applyFont="1" applyFill="1" applyAlignment="1">
      <alignment vertical="center"/>
    </xf>
    <xf numFmtId="0" fontId="2" fillId="0" borderId="0" xfId="0" applyFont="1" applyAlignment="1">
      <alignment horizontal="left" vertical="top"/>
    </xf>
    <xf numFmtId="0" fontId="2" fillId="0" borderId="0" xfId="0" applyFont="1" applyAlignment="1">
      <alignment horizontal="center" vertical="top"/>
    </xf>
    <xf numFmtId="165" fontId="2" fillId="2" borderId="0" xfId="0" applyNumberFormat="1" applyFont="1" applyFill="1" applyAlignment="1">
      <alignment horizontal="left" vertical="top"/>
    </xf>
    <xf numFmtId="165" fontId="2" fillId="2" borderId="1" xfId="0" applyNumberFormat="1" applyFont="1" applyFill="1" applyBorder="1" applyAlignment="1">
      <alignment horizontal="left" vertical="top" wrapText="1"/>
    </xf>
    <xf numFmtId="165" fontId="2" fillId="2" borderId="1" xfId="0" applyNumberFormat="1" applyFont="1" applyFill="1" applyBorder="1" applyAlignment="1">
      <alignment horizontal="center" vertical="top"/>
    </xf>
    <xf numFmtId="165" fontId="3" fillId="2" borderId="1" xfId="0" applyNumberFormat="1" applyFont="1" applyFill="1" applyBorder="1" applyAlignment="1">
      <alignment horizontal="center" vertical="top" wrapText="1"/>
    </xf>
    <xf numFmtId="4" fontId="3" fillId="2" borderId="1" xfId="0" applyNumberFormat="1" applyFont="1" applyFill="1" applyBorder="1" applyAlignment="1">
      <alignment horizontal="center" vertical="top" wrapText="1"/>
    </xf>
    <xf numFmtId="165" fontId="2" fillId="2" borderId="1" xfId="0" applyNumberFormat="1" applyFont="1" applyFill="1" applyBorder="1" applyAlignment="1" applyProtection="1">
      <alignment horizontal="center" vertical="top"/>
      <protection locked="0"/>
    </xf>
    <xf numFmtId="0" fontId="2" fillId="2" borderId="0" xfId="0" applyFont="1" applyFill="1" applyAlignment="1">
      <alignment horizontal="left" vertical="center"/>
    </xf>
    <xf numFmtId="0" fontId="2" fillId="2" borderId="10" xfId="0" applyFont="1" applyFill="1" applyBorder="1" applyAlignment="1">
      <alignment vertical="top" wrapText="1"/>
    </xf>
    <xf numFmtId="0" fontId="2" fillId="2" borderId="11" xfId="0" applyFont="1" applyFill="1" applyBorder="1" applyAlignment="1">
      <alignment vertical="top" wrapText="1"/>
    </xf>
    <xf numFmtId="0" fontId="2" fillId="2" borderId="10" xfId="0" applyFont="1" applyFill="1" applyBorder="1" applyAlignment="1">
      <alignment horizontal="center" vertical="top" wrapText="1"/>
    </xf>
    <xf numFmtId="0" fontId="2" fillId="2" borderId="0" xfId="0" applyFont="1" applyFill="1" applyAlignment="1">
      <alignment vertical="top"/>
    </xf>
    <xf numFmtId="49" fontId="2" fillId="2" borderId="0" xfId="0" applyNumberFormat="1" applyFont="1" applyFill="1" applyAlignment="1">
      <alignment horizontal="left" vertical="top"/>
    </xf>
    <xf numFmtId="0" fontId="2" fillId="2" borderId="1" xfId="0" applyFont="1" applyFill="1" applyBorder="1" applyAlignment="1">
      <alignment horizontal="left" vertical="top" wrapText="1"/>
    </xf>
    <xf numFmtId="165" fontId="2" fillId="2" borderId="6" xfId="0" applyNumberFormat="1" applyFont="1" applyFill="1" applyBorder="1" applyAlignment="1">
      <alignment horizontal="center" vertical="top" wrapText="1"/>
    </xf>
    <xf numFmtId="49" fontId="2" fillId="2" borderId="10" xfId="0" applyNumberFormat="1" applyFont="1" applyFill="1" applyBorder="1" applyAlignment="1">
      <alignment horizontal="left" vertical="top" wrapText="1"/>
    </xf>
    <xf numFmtId="49" fontId="2" fillId="2" borderId="9" xfId="0" applyNumberFormat="1"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9" xfId="0" applyFont="1" applyFill="1" applyBorder="1" applyAlignment="1">
      <alignment horizontal="left" vertical="top" wrapText="1"/>
    </xf>
    <xf numFmtId="49" fontId="2" fillId="2" borderId="11" xfId="0" applyNumberFormat="1" applyFont="1" applyFill="1" applyBorder="1" applyAlignment="1">
      <alignment horizontal="left" vertical="top" wrapText="1"/>
    </xf>
    <xf numFmtId="165" fontId="2" fillId="2" borderId="1" xfId="0" applyNumberFormat="1" applyFont="1" applyFill="1" applyBorder="1" applyAlignment="1">
      <alignment horizontal="center" vertical="top" wrapText="1"/>
    </xf>
    <xf numFmtId="0" fontId="2" fillId="2" borderId="1" xfId="0" applyFont="1" applyFill="1" applyBorder="1" applyAlignment="1">
      <alignment horizontal="center" vertical="top" wrapText="1"/>
    </xf>
    <xf numFmtId="49" fontId="2" fillId="2" borderId="10" xfId="0" applyNumberFormat="1" applyFont="1" applyFill="1" applyBorder="1" applyAlignment="1">
      <alignment vertical="top" wrapText="1"/>
    </xf>
    <xf numFmtId="49" fontId="2" fillId="2" borderId="9" xfId="0" applyNumberFormat="1" applyFont="1" applyFill="1" applyBorder="1" applyAlignment="1">
      <alignment vertical="top" wrapText="1"/>
    </xf>
    <xf numFmtId="0" fontId="2" fillId="2" borderId="4" xfId="0" applyFont="1" applyFill="1" applyBorder="1" applyAlignment="1">
      <alignment horizontal="center" vertical="top" wrapText="1"/>
    </xf>
    <xf numFmtId="165" fontId="2" fillId="2" borderId="1" xfId="0" applyNumberFormat="1" applyFont="1" applyFill="1" applyBorder="1" applyAlignment="1">
      <alignment horizontal="center" vertical="top" wrapText="1"/>
    </xf>
    <xf numFmtId="165" fontId="2" fillId="2" borderId="1" xfId="0" applyNumberFormat="1" applyFont="1" applyFill="1" applyBorder="1" applyAlignment="1">
      <alignment horizontal="center" vertical="top" wrapText="1"/>
    </xf>
    <xf numFmtId="0" fontId="2" fillId="0" borderId="1" xfId="0" applyFont="1" applyFill="1" applyBorder="1" applyAlignment="1">
      <alignment horizontal="left" vertical="top" wrapText="1"/>
    </xf>
    <xf numFmtId="0" fontId="2" fillId="0" borderId="1" xfId="0" applyFont="1" applyFill="1" applyBorder="1" applyAlignment="1">
      <alignment horizontal="center" vertical="top" wrapText="1"/>
    </xf>
    <xf numFmtId="165" fontId="2" fillId="0" borderId="6" xfId="0" applyNumberFormat="1" applyFont="1" applyFill="1" applyBorder="1" applyAlignment="1">
      <alignment horizontal="center" vertical="top" wrapText="1"/>
    </xf>
    <xf numFmtId="165" fontId="2" fillId="0" borderId="1" xfId="0" applyNumberFormat="1" applyFont="1" applyFill="1" applyBorder="1" applyAlignment="1">
      <alignment horizontal="center" vertical="top" wrapText="1"/>
    </xf>
    <xf numFmtId="0" fontId="2" fillId="0" borderId="0" xfId="0" applyFont="1" applyFill="1" applyAlignment="1">
      <alignment horizontal="left" vertical="top"/>
    </xf>
    <xf numFmtId="0" fontId="6" fillId="2" borderId="0" xfId="0" applyFont="1" applyFill="1" applyAlignment="1">
      <alignment horizontal="left" vertical="top"/>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wrapText="1"/>
    </xf>
    <xf numFmtId="165" fontId="7" fillId="2" borderId="6" xfId="0" applyNumberFormat="1" applyFont="1" applyFill="1" applyBorder="1" applyAlignment="1">
      <alignment horizontal="center" vertical="top" wrapText="1"/>
    </xf>
    <xf numFmtId="165" fontId="7" fillId="2" borderId="1" xfId="0" applyNumberFormat="1" applyFont="1" applyFill="1" applyBorder="1" applyAlignment="1">
      <alignment horizontal="center" vertical="top" wrapText="1"/>
    </xf>
    <xf numFmtId="0" fontId="7" fillId="2" borderId="0" xfId="0" applyFont="1" applyFill="1" applyAlignment="1">
      <alignment horizontal="left" vertical="top"/>
    </xf>
    <xf numFmtId="49" fontId="6" fillId="2" borderId="9" xfId="0" applyNumberFormat="1" applyFont="1" applyFill="1" applyBorder="1" applyAlignment="1">
      <alignment horizontal="left" vertical="top" wrapText="1"/>
    </xf>
    <xf numFmtId="0" fontId="6" fillId="2" borderId="9" xfId="0" applyFont="1" applyFill="1" applyBorder="1" applyAlignment="1">
      <alignment horizontal="left" vertical="top" wrapText="1"/>
    </xf>
    <xf numFmtId="49" fontId="2" fillId="2" borderId="10" xfId="0" applyNumberFormat="1" applyFont="1" applyFill="1" applyBorder="1" applyAlignment="1">
      <alignment horizontal="left" vertical="top" wrapText="1"/>
    </xf>
    <xf numFmtId="49" fontId="2" fillId="2" borderId="11" xfId="0" applyNumberFormat="1" applyFont="1" applyFill="1" applyBorder="1" applyAlignment="1">
      <alignment horizontal="left" vertical="top" wrapText="1"/>
    </xf>
    <xf numFmtId="49" fontId="2" fillId="2" borderId="9" xfId="0" applyNumberFormat="1" applyFont="1" applyFill="1" applyBorder="1" applyAlignment="1">
      <alignment horizontal="left" vertical="top" wrapText="1"/>
    </xf>
    <xf numFmtId="0" fontId="2" fillId="2" borderId="0" xfId="0" applyFont="1" applyFill="1" applyAlignment="1">
      <alignment horizontal="right" vertical="top"/>
    </xf>
    <xf numFmtId="49" fontId="2" fillId="2" borderId="10" xfId="0" applyNumberFormat="1" applyFont="1" applyFill="1" applyBorder="1" applyAlignment="1">
      <alignment horizontal="left" vertical="top" wrapText="1"/>
    </xf>
    <xf numFmtId="49" fontId="2" fillId="2" borderId="11" xfId="0" applyNumberFormat="1" applyFont="1" applyFill="1" applyBorder="1" applyAlignment="1">
      <alignment horizontal="left" vertical="top" wrapText="1"/>
    </xf>
    <xf numFmtId="49" fontId="2" fillId="2" borderId="9" xfId="0" applyNumberFormat="1" applyFont="1" applyFill="1" applyBorder="1" applyAlignment="1">
      <alignment horizontal="left" vertical="top" wrapText="1"/>
    </xf>
    <xf numFmtId="0" fontId="2" fillId="2" borderId="1" xfId="0" applyFont="1" applyFill="1" applyBorder="1" applyAlignment="1">
      <alignment horizontal="left" vertical="top" wrapText="1"/>
    </xf>
    <xf numFmtId="0" fontId="2" fillId="2" borderId="0" xfId="0" applyFont="1" applyFill="1" applyAlignment="1">
      <alignment horizontal="left" vertical="top"/>
    </xf>
    <xf numFmtId="0" fontId="4" fillId="2" borderId="1" xfId="0" applyFont="1" applyFill="1" applyBorder="1" applyAlignment="1">
      <alignment horizontal="center" vertical="top" wrapText="1"/>
    </xf>
    <xf numFmtId="0" fontId="4" fillId="2" borderId="9" xfId="0" applyFont="1" applyFill="1" applyBorder="1" applyAlignment="1">
      <alignment horizontal="center" vertical="top" wrapText="1"/>
    </xf>
    <xf numFmtId="0" fontId="2" fillId="2" borderId="1" xfId="0" applyFont="1" applyFill="1" applyBorder="1" applyAlignment="1">
      <alignment horizontal="left" vertical="top" wrapText="1"/>
    </xf>
    <xf numFmtId="0" fontId="8" fillId="2" borderId="0" xfId="2" applyFont="1" applyFill="1" applyAlignment="1" applyProtection="1">
      <alignment horizontal="left" vertical="center"/>
    </xf>
    <xf numFmtId="165" fontId="2" fillId="2" borderId="1" xfId="0" applyNumberFormat="1" applyFont="1" applyFill="1" applyBorder="1" applyAlignment="1">
      <alignment horizontal="center" vertical="top" wrapText="1"/>
    </xf>
    <xf numFmtId="0" fontId="4" fillId="2" borderId="1" xfId="0" applyFont="1" applyFill="1" applyBorder="1" applyAlignment="1">
      <alignment horizontal="center" vertical="top" wrapText="1"/>
    </xf>
    <xf numFmtId="0" fontId="4" fillId="2" borderId="9" xfId="0" applyFont="1" applyFill="1" applyBorder="1" applyAlignment="1">
      <alignment horizontal="center" vertical="top" wrapText="1"/>
    </xf>
    <xf numFmtId="0" fontId="4" fillId="2" borderId="1" xfId="0" applyFont="1" applyFill="1" applyBorder="1" applyAlignment="1">
      <alignment horizontal="center" vertical="top" wrapText="1"/>
    </xf>
    <xf numFmtId="0" fontId="4" fillId="2" borderId="9" xfId="0" applyFont="1" applyFill="1" applyBorder="1" applyAlignment="1">
      <alignment horizontal="center" vertical="top" wrapText="1"/>
    </xf>
    <xf numFmtId="165" fontId="2" fillId="2" borderId="1" xfId="0" applyNumberFormat="1" applyFont="1" applyFill="1" applyBorder="1" applyAlignment="1">
      <alignment horizontal="center" vertical="top" wrapText="1"/>
    </xf>
    <xf numFmtId="165" fontId="2" fillId="2" borderId="6" xfId="0" applyNumberFormat="1" applyFont="1" applyFill="1" applyBorder="1" applyAlignment="1">
      <alignment horizontal="center" vertical="top" wrapText="1"/>
    </xf>
    <xf numFmtId="0" fontId="2" fillId="2" borderId="1" xfId="0" applyFont="1" applyFill="1" applyBorder="1" applyAlignment="1">
      <alignment horizontal="left" vertical="top" wrapText="1"/>
    </xf>
    <xf numFmtId="165" fontId="2" fillId="0" borderId="6" xfId="0" applyNumberFormat="1" applyFont="1" applyFill="1" applyBorder="1" applyAlignment="1">
      <alignment horizontal="center" vertical="top" wrapText="1"/>
    </xf>
    <xf numFmtId="165" fontId="2" fillId="2" borderId="1" xfId="0" applyNumberFormat="1" applyFont="1" applyFill="1" applyBorder="1" applyAlignment="1">
      <alignment horizontal="center" vertical="top" wrapText="1"/>
    </xf>
    <xf numFmtId="0" fontId="4" fillId="2" borderId="1" xfId="0" applyFont="1" applyFill="1" applyBorder="1" applyAlignment="1">
      <alignment horizontal="center" vertical="top" wrapText="1"/>
    </xf>
    <xf numFmtId="0" fontId="4" fillId="2" borderId="9" xfId="0" applyFont="1" applyFill="1" applyBorder="1" applyAlignment="1">
      <alignment horizontal="center" vertical="top" wrapText="1"/>
    </xf>
    <xf numFmtId="165" fontId="2" fillId="2" borderId="1" xfId="0" applyNumberFormat="1" applyFont="1" applyFill="1" applyBorder="1" applyAlignment="1">
      <alignment horizontal="center" vertical="top" wrapText="1"/>
    </xf>
    <xf numFmtId="165" fontId="2" fillId="2" borderId="1" xfId="0" applyNumberFormat="1" applyFont="1" applyFill="1" applyBorder="1" applyAlignment="1">
      <alignment horizontal="center" vertical="top" wrapText="1"/>
    </xf>
    <xf numFmtId="0" fontId="9" fillId="2" borderId="0" xfId="0" applyFont="1" applyFill="1" applyAlignment="1">
      <alignment horizontal="left" vertical="top"/>
    </xf>
    <xf numFmtId="0" fontId="10" fillId="0" borderId="0" xfId="0" applyFont="1" applyAlignment="1">
      <alignment horizontal="left" vertical="top"/>
    </xf>
    <xf numFmtId="0" fontId="2" fillId="2" borderId="10" xfId="0" applyFont="1" applyFill="1" applyBorder="1" applyAlignment="1">
      <alignment horizontal="left" vertical="top" wrapText="1"/>
    </xf>
    <xf numFmtId="0" fontId="2" fillId="2" borderId="9" xfId="0" applyFont="1" applyFill="1" applyBorder="1" applyAlignment="1">
      <alignment horizontal="left" vertical="top" wrapText="1"/>
    </xf>
    <xf numFmtId="0" fontId="4" fillId="2" borderId="0" xfId="0" applyFont="1" applyFill="1" applyAlignment="1">
      <alignment horizontal="center" vertical="center"/>
    </xf>
    <xf numFmtId="0" fontId="0" fillId="0" borderId="0" xfId="0" applyAlignment="1">
      <alignment horizontal="center" vertical="center"/>
    </xf>
    <xf numFmtId="0" fontId="2" fillId="2" borderId="11" xfId="0" applyFont="1" applyFill="1" applyBorder="1" applyAlignment="1">
      <alignment horizontal="left" vertical="top" wrapText="1"/>
    </xf>
    <xf numFmtId="49" fontId="2" fillId="0" borderId="10" xfId="0" applyNumberFormat="1" applyFont="1" applyFill="1" applyBorder="1" applyAlignment="1">
      <alignment horizontal="left" vertical="top" wrapText="1"/>
    </xf>
    <xf numFmtId="49" fontId="2" fillId="0" borderId="11" xfId="0" applyNumberFormat="1" applyFont="1" applyFill="1" applyBorder="1" applyAlignment="1">
      <alignment horizontal="left" vertical="top" wrapText="1"/>
    </xf>
    <xf numFmtId="49" fontId="2" fillId="0" borderId="9" xfId="0" applyNumberFormat="1" applyFont="1" applyFill="1" applyBorder="1" applyAlignment="1">
      <alignment horizontal="left" vertical="top" wrapText="1"/>
    </xf>
    <xf numFmtId="0" fontId="4" fillId="2" borderId="1" xfId="0" applyFont="1" applyFill="1" applyBorder="1" applyAlignment="1">
      <alignment horizontal="center" vertical="top" wrapText="1"/>
    </xf>
    <xf numFmtId="0" fontId="4" fillId="2" borderId="10" xfId="0" applyFont="1" applyFill="1" applyBorder="1" applyAlignment="1">
      <alignment horizontal="center" vertical="top" wrapText="1"/>
    </xf>
    <xf numFmtId="0" fontId="4" fillId="2" borderId="9" xfId="0" applyFont="1" applyFill="1" applyBorder="1" applyAlignment="1">
      <alignment horizontal="center" vertical="top" wrapText="1"/>
    </xf>
    <xf numFmtId="0" fontId="4" fillId="2" borderId="2" xfId="0" applyFont="1" applyFill="1" applyBorder="1" applyAlignment="1">
      <alignment horizontal="center" vertical="top" wrapText="1"/>
    </xf>
    <xf numFmtId="0" fontId="4" fillId="2" borderId="3" xfId="0" applyFont="1" applyFill="1" applyBorder="1" applyAlignment="1">
      <alignment horizontal="center" vertical="top" wrapText="1"/>
    </xf>
    <xf numFmtId="0" fontId="4" fillId="2" borderId="7" xfId="0" applyFont="1" applyFill="1" applyBorder="1" applyAlignment="1">
      <alignment horizontal="center" vertical="top" wrapText="1"/>
    </xf>
    <xf numFmtId="0" fontId="4" fillId="2" borderId="8" xfId="0" applyFont="1" applyFill="1" applyBorder="1" applyAlignment="1">
      <alignment horizontal="center" vertical="top" wrapText="1"/>
    </xf>
    <xf numFmtId="49" fontId="2" fillId="2" borderId="1" xfId="0" applyNumberFormat="1" applyFont="1" applyFill="1" applyBorder="1" applyAlignment="1">
      <alignment horizontal="left" vertical="top" wrapText="1"/>
    </xf>
    <xf numFmtId="0" fontId="2" fillId="2" borderId="1"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9" xfId="0" applyFont="1" applyFill="1" applyBorder="1" applyAlignment="1">
      <alignment horizontal="left" vertical="top" wrapText="1"/>
    </xf>
    <xf numFmtId="165" fontId="2" fillId="2" borderId="1" xfId="0" applyNumberFormat="1"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6" xfId="0" applyFont="1" applyFill="1" applyBorder="1" applyAlignment="1">
      <alignment horizontal="center" vertical="top" wrapText="1"/>
    </xf>
    <xf numFmtId="49" fontId="2" fillId="2" borderId="10" xfId="0" applyNumberFormat="1" applyFont="1" applyFill="1" applyBorder="1" applyAlignment="1">
      <alignment horizontal="left" vertical="top" wrapText="1"/>
    </xf>
    <xf numFmtId="49" fontId="2" fillId="2" borderId="11" xfId="0" applyNumberFormat="1" applyFont="1" applyFill="1" applyBorder="1" applyAlignment="1">
      <alignment horizontal="left" vertical="top" wrapText="1"/>
    </xf>
    <xf numFmtId="49" fontId="2" fillId="2" borderId="9" xfId="0" applyNumberFormat="1" applyFont="1" applyFill="1" applyBorder="1" applyAlignment="1">
      <alignment horizontal="left" vertical="top" wrapText="1"/>
    </xf>
    <xf numFmtId="49" fontId="2" fillId="2" borderId="1" xfId="1" applyNumberFormat="1" applyFont="1" applyFill="1" applyBorder="1" applyAlignment="1">
      <alignment horizontal="left" vertical="top"/>
    </xf>
    <xf numFmtId="165" fontId="2" fillId="2" borderId="4" xfId="0" applyNumberFormat="1" applyFont="1" applyFill="1" applyBorder="1" applyAlignment="1">
      <alignment horizontal="center" vertical="top" wrapText="1"/>
    </xf>
    <xf numFmtId="165" fontId="2" fillId="2" borderId="6" xfId="0" applyNumberFormat="1" applyFont="1" applyFill="1" applyBorder="1" applyAlignment="1">
      <alignment horizontal="center" vertical="top" wrapText="1"/>
    </xf>
    <xf numFmtId="0" fontId="0" fillId="0" borderId="11" xfId="0" applyBorder="1" applyAlignment="1">
      <alignment horizontal="left" vertical="top" wrapText="1"/>
    </xf>
    <xf numFmtId="0" fontId="0" fillId="0" borderId="9" xfId="0" applyBorder="1" applyAlignment="1">
      <alignment horizontal="left" vertical="top" wrapText="1"/>
    </xf>
    <xf numFmtId="0" fontId="2" fillId="0" borderId="10" xfId="0" applyFont="1" applyFill="1" applyBorder="1" applyAlignment="1">
      <alignment horizontal="left" vertical="top" wrapText="1"/>
    </xf>
    <xf numFmtId="0" fontId="2" fillId="0" borderId="9" xfId="0" applyFont="1" applyFill="1" applyBorder="1" applyAlignment="1">
      <alignment horizontal="left" vertical="top" wrapText="1"/>
    </xf>
    <xf numFmtId="165" fontId="2" fillId="0" borderId="4" xfId="0" applyNumberFormat="1" applyFont="1" applyFill="1" applyBorder="1" applyAlignment="1">
      <alignment horizontal="center" vertical="top" wrapText="1"/>
    </xf>
    <xf numFmtId="165" fontId="2" fillId="0" borderId="6" xfId="0" applyNumberFormat="1" applyFont="1" applyFill="1" applyBorder="1" applyAlignment="1">
      <alignment horizontal="center" vertical="top" wrapText="1"/>
    </xf>
    <xf numFmtId="165" fontId="2" fillId="2" borderId="4" xfId="0" applyNumberFormat="1" applyFont="1" applyFill="1" applyBorder="1" applyAlignment="1">
      <alignment horizontal="center" vertical="top"/>
    </xf>
    <xf numFmtId="165" fontId="2" fillId="2" borderId="6" xfId="0" applyNumberFormat="1" applyFont="1" applyFill="1" applyBorder="1" applyAlignment="1">
      <alignment horizontal="center" vertical="top"/>
    </xf>
    <xf numFmtId="0" fontId="2" fillId="2" borderId="6" xfId="0" applyFont="1" applyFill="1" applyBorder="1" applyAlignment="1">
      <alignment horizontal="center" vertical="top" wrapText="1"/>
    </xf>
    <xf numFmtId="0" fontId="4" fillId="2" borderId="5" xfId="0" applyFont="1" applyFill="1"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cellXfs>
  <cellStyles count="3">
    <cellStyle name="Гиперссылка" xfId="2" builtinId="8"/>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file:///\\server-soft.beradm.ru\..\..\..\..\Plotnikova_A\Desktop\&#1055;&#1083;&#1086;&#1090;&#1085;&#1080;&#1082;&#1086;&#1074;&#1072;\&#1048;&#1079;&#1084;&#1077;&#1085;&#1077;&#1085;&#1080;&#1103;%20&#1074;%20&#1046;&#1080;&#1058;%202019,2020\&#1046;&#1080;&#1058;%20&#1089;%20&#1084;&#1072;&#1088;&#1090;&#1086;&#1074;&#1089;&#1082;&#1086;&#1081;%20&#1076;&#1091;&#1084;&#1086;&#1081;\&#1087;&#1088;&#1086;&#1075;&#1088;&#1072;&#1084;&#1084;&#1072;%20%20&#1076;&#1077;&#1082;&#1072;&#1073;&#1088;&#1100;+&#1103;&#1085;&#1074;&#1072;&#1088;&#1100;+&#1092;&#1077;&#1074;&#1088;&#1072;&#1083;&#1100;+%20&#1084;&#1072;&#1088;&#1090;.xlsx" TargetMode="External"/><Relationship Id="rId2" Type="http://schemas.openxmlformats.org/officeDocument/2006/relationships/hyperlink" Target="file:///\\server-soft.beradm.ru\..\..\..\..\Plotnikova_A\Desktop\&#1055;&#1083;&#1086;&#1090;&#1085;&#1080;&#1082;&#1086;&#1074;&#1072;\&#1048;&#1079;&#1084;&#1077;&#1085;&#1077;&#1085;&#1080;&#1103;%20&#1074;%20&#1046;&#1080;&#1058;%202019,2020\&#1046;&#1080;&#1058;%20&#1089;%20&#1084;&#1072;&#1088;&#1090;&#1086;&#1074;&#1089;&#1082;&#1086;&#1081;%20&#1076;&#1091;&#1084;&#1086;&#1081;\&#1087;&#1088;&#1086;&#1075;&#1088;&#1072;&#1084;&#1084;&#1072;%20%20&#1076;&#1077;&#1082;&#1072;&#1073;&#1088;&#1100;+&#1103;&#1085;&#1074;&#1072;&#1088;&#1100;+&#1092;&#1077;&#1074;&#1088;&#1072;&#1083;&#1100;+%20&#1084;&#1072;&#1088;&#1090;.xlsx" TargetMode="External"/><Relationship Id="rId1" Type="http://schemas.openxmlformats.org/officeDocument/2006/relationships/hyperlink" Target="file:///\\server-soft.beradm.ru\..\..\..\..\Plotnikova_A\Desktop\&#1055;&#1083;&#1086;&#1090;&#1085;&#1080;&#1082;&#1086;&#1074;&#1072;\&#1048;&#1079;&#1084;&#1077;&#1085;&#1077;&#1085;&#1080;&#1103;%20&#1074;%20&#1046;&#1080;&#1058;%202019,2020\&#1046;&#1080;&#1058;%20&#1089;%20&#1084;&#1072;&#1088;&#1090;&#1086;&#1074;&#1089;&#1082;&#1086;&#1081;%20&#1076;&#1091;&#1084;&#1086;&#1081;\&#1087;&#1088;&#1086;&#1075;&#1088;&#1072;&#1084;&#1084;&#1072;%20%20&#1076;&#1077;&#1082;&#1072;&#1073;&#1088;&#1100;+&#1103;&#1085;&#1074;&#1072;&#1088;&#1100;+&#1092;&#1077;&#1074;&#1088;&#1072;&#1083;&#1100;+%20&#1084;&#1072;&#1088;&#1090;.xlsx" TargetMode="External"/><Relationship Id="rId5" Type="http://schemas.openxmlformats.org/officeDocument/2006/relationships/printerSettings" Target="../printerSettings/printerSettings1.bin"/><Relationship Id="rId4" Type="http://schemas.openxmlformats.org/officeDocument/2006/relationships/hyperlink" Target="file:///\\server-soft.beradm.ru\..\..\..\..\Plotnikova_A\Desktop\&#1055;&#1083;&#1086;&#1090;&#1085;&#1080;&#1082;&#1086;&#1074;&#1072;\&#1048;&#1079;&#1084;&#1077;&#1085;&#1077;&#1085;&#1080;&#1103;%20&#1074;%20&#1046;&#1080;&#1058;%202019,2020\&#1046;&#1080;&#1058;%20&#1089;%20&#1084;&#1072;&#1088;&#1090;&#1086;&#1074;&#1089;&#1082;&#1086;&#1081;%20&#1076;&#1091;&#1084;&#1086;&#1081;\&#1087;&#1088;&#1086;&#1075;&#1088;&#1072;&#1084;&#1084;&#1072;%20%20&#1076;&#1077;&#1082;&#1072;&#1073;&#1088;&#1100;+&#1103;&#1085;&#1074;&#1072;&#1088;&#1100;+&#1092;&#1077;&#1074;&#1088;&#1072;&#1083;&#1100;+%20&#1084;&#1072;&#1088;&#1090;.xlsx"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P240"/>
  <sheetViews>
    <sheetView tabSelected="1" view="pageBreakPreview" topLeftCell="A211" zoomScale="80" zoomScaleNormal="70" zoomScaleSheetLayoutView="80" workbookViewId="0">
      <selection activeCell="D25" sqref="D25:D27"/>
    </sheetView>
  </sheetViews>
  <sheetFormatPr defaultColWidth="9.109375" defaultRowHeight="13.2" outlineLevelRow="1" outlineLevelCol="1"/>
  <cols>
    <col min="1" max="1" width="8.33203125" style="1" customWidth="1"/>
    <col min="2" max="2" width="31.5546875" style="1" customWidth="1"/>
    <col min="3" max="3" width="6" style="1" customWidth="1"/>
    <col min="4" max="4" width="16.109375" style="1" customWidth="1"/>
    <col min="5" max="5" width="27.88671875" style="2" customWidth="1"/>
    <col min="6" max="6" width="11.5546875" style="2" customWidth="1"/>
    <col min="7" max="7" width="15.109375" style="1" customWidth="1"/>
    <col min="8" max="8" width="11.33203125" style="1" customWidth="1" outlineLevel="1"/>
    <col min="9" max="9" width="10.88671875" style="1" customWidth="1" outlineLevel="1"/>
    <col min="10" max="10" width="10.5546875" style="1" customWidth="1" outlineLevel="1"/>
    <col min="11" max="11" width="11.44140625" style="52" customWidth="1" outlineLevel="1"/>
    <col min="12" max="12" width="11.5546875" style="1" customWidth="1" outlineLevel="1"/>
    <col min="13" max="13" width="13.33203125" style="52" customWidth="1" outlineLevel="1"/>
    <col min="14" max="14" width="12.88671875" style="1" customWidth="1" outlineLevel="1"/>
    <col min="15" max="16" width="13.109375" style="1" customWidth="1" outlineLevel="1"/>
    <col min="17" max="16384" width="9.109375" style="3"/>
  </cols>
  <sheetData>
    <row r="1" spans="1:16" ht="15.6">
      <c r="M1" s="71" t="s">
        <v>199</v>
      </c>
      <c r="N1" s="72"/>
      <c r="O1" s="72"/>
      <c r="P1" s="72"/>
    </row>
    <row r="2" spans="1:16" ht="15.6">
      <c r="M2" s="71" t="s">
        <v>200</v>
      </c>
      <c r="N2" s="72"/>
      <c r="O2" s="72"/>
      <c r="P2" s="72"/>
    </row>
    <row r="3" spans="1:16" ht="15.6">
      <c r="M3" s="71" t="s">
        <v>228</v>
      </c>
      <c r="N3" s="72"/>
      <c r="O3" s="72"/>
      <c r="P3" s="72"/>
    </row>
    <row r="5" spans="1:16" ht="14.4">
      <c r="A5" s="75" t="s">
        <v>0</v>
      </c>
      <c r="B5" s="76"/>
      <c r="C5" s="76"/>
      <c r="D5" s="76"/>
      <c r="E5" s="76"/>
      <c r="F5" s="76"/>
      <c r="G5" s="76"/>
      <c r="H5" s="76"/>
      <c r="I5" s="76"/>
      <c r="J5" s="76"/>
      <c r="K5" s="76"/>
      <c r="L5" s="76"/>
      <c r="M5" s="76"/>
      <c r="N5" s="76"/>
      <c r="O5" s="76"/>
      <c r="P5" s="76"/>
    </row>
    <row r="6" spans="1:16" ht="15" customHeight="1">
      <c r="A6" s="75" t="s">
        <v>1</v>
      </c>
      <c r="B6" s="75"/>
      <c r="C6" s="75"/>
      <c r="D6" s="75"/>
      <c r="E6" s="75"/>
      <c r="F6" s="75"/>
      <c r="G6" s="75"/>
      <c r="H6" s="75"/>
      <c r="I6" s="75"/>
      <c r="J6" s="75"/>
      <c r="K6" s="75"/>
      <c r="L6" s="75"/>
      <c r="M6" s="75"/>
      <c r="N6" s="76"/>
      <c r="O6" s="76"/>
      <c r="P6" s="76"/>
    </row>
    <row r="8" spans="1:16">
      <c r="P8" s="47" t="s">
        <v>202</v>
      </c>
    </row>
    <row r="9" spans="1:16" s="4" customFormat="1" ht="31.5" customHeight="1">
      <c r="A9" s="81" t="s">
        <v>229</v>
      </c>
      <c r="B9" s="81" t="s">
        <v>2</v>
      </c>
      <c r="C9" s="82" t="s">
        <v>3</v>
      </c>
      <c r="D9" s="81" t="s">
        <v>4</v>
      </c>
      <c r="E9" s="81" t="s">
        <v>5</v>
      </c>
      <c r="F9" s="84" t="s">
        <v>230</v>
      </c>
      <c r="G9" s="85"/>
      <c r="H9" s="94" t="s">
        <v>6</v>
      </c>
      <c r="I9" s="111"/>
      <c r="J9" s="111"/>
      <c r="K9" s="111"/>
      <c r="L9" s="111"/>
      <c r="M9" s="111"/>
      <c r="N9" s="112"/>
      <c r="O9" s="112"/>
      <c r="P9" s="113"/>
    </row>
    <row r="10" spans="1:16" s="4" customFormat="1" ht="25.5" customHeight="1">
      <c r="A10" s="81"/>
      <c r="B10" s="81"/>
      <c r="C10" s="83"/>
      <c r="D10" s="81"/>
      <c r="E10" s="81"/>
      <c r="F10" s="86"/>
      <c r="G10" s="87"/>
      <c r="H10" s="54">
        <v>2019</v>
      </c>
      <c r="I10" s="54">
        <v>2020</v>
      </c>
      <c r="J10" s="54">
        <v>2021</v>
      </c>
      <c r="K10" s="61">
        <v>2022</v>
      </c>
      <c r="L10" s="54">
        <v>2023</v>
      </c>
      <c r="M10" s="68">
        <v>2024</v>
      </c>
      <c r="N10" s="59">
        <v>2025</v>
      </c>
      <c r="O10" s="59">
        <v>2026</v>
      </c>
      <c r="P10" s="54">
        <v>2027</v>
      </c>
    </row>
    <row r="11" spans="1:16" s="4" customFormat="1" ht="15" customHeight="1">
      <c r="A11" s="53">
        <v>1</v>
      </c>
      <c r="B11" s="53">
        <v>2</v>
      </c>
      <c r="C11" s="53">
        <v>3</v>
      </c>
      <c r="D11" s="53">
        <v>4</v>
      </c>
      <c r="E11" s="53">
        <v>5</v>
      </c>
      <c r="F11" s="94">
        <v>6</v>
      </c>
      <c r="G11" s="95"/>
      <c r="H11" s="53">
        <v>7</v>
      </c>
      <c r="I11" s="53">
        <v>8</v>
      </c>
      <c r="J11" s="53">
        <v>9</v>
      </c>
      <c r="K11" s="60">
        <v>10</v>
      </c>
      <c r="L11" s="53">
        <v>11</v>
      </c>
      <c r="M11" s="67">
        <v>12</v>
      </c>
      <c r="N11" s="58">
        <v>13</v>
      </c>
      <c r="O11" s="58">
        <v>14</v>
      </c>
      <c r="P11" s="53">
        <v>15</v>
      </c>
    </row>
    <row r="12" spans="1:16" s="1" customFormat="1" ht="30" customHeight="1">
      <c r="A12" s="88" t="s">
        <v>7</v>
      </c>
      <c r="B12" s="89" t="s">
        <v>8</v>
      </c>
      <c r="C12" s="89"/>
      <c r="D12" s="88" t="s">
        <v>9</v>
      </c>
      <c r="E12" s="89" t="s">
        <v>290</v>
      </c>
      <c r="F12" s="93">
        <f>SUM(H12:P12)</f>
        <v>4158285.5500000003</v>
      </c>
      <c r="G12" s="93"/>
      <c r="H12" s="24">
        <f>H13+H14+H15+H16</f>
        <v>442754.75</v>
      </c>
      <c r="I12" s="24">
        <f t="shared" ref="I12:P12" si="0">I13+I14+I15+I16</f>
        <v>564927.30000000005</v>
      </c>
      <c r="J12" s="24">
        <f t="shared" si="0"/>
        <v>319299</v>
      </c>
      <c r="K12" s="62">
        <f t="shared" si="0"/>
        <v>300541.09999999998</v>
      </c>
      <c r="L12" s="29">
        <f t="shared" si="0"/>
        <v>641861.30000000005</v>
      </c>
      <c r="M12" s="66">
        <f t="shared" si="0"/>
        <v>820345.1</v>
      </c>
      <c r="N12" s="57">
        <f t="shared" si="0"/>
        <v>369249.2</v>
      </c>
      <c r="O12" s="57">
        <f>O13+O14+O15+O16</f>
        <v>384371.8</v>
      </c>
      <c r="P12" s="29">
        <f t="shared" si="0"/>
        <v>314935.99999999994</v>
      </c>
    </row>
    <row r="13" spans="1:16" s="1" customFormat="1" ht="30" customHeight="1">
      <c r="A13" s="88"/>
      <c r="B13" s="89"/>
      <c r="C13" s="89"/>
      <c r="D13" s="88"/>
      <c r="E13" s="89"/>
      <c r="F13" s="6" t="s">
        <v>10</v>
      </c>
      <c r="G13" s="7">
        <f>SUM(H13:P13)</f>
        <v>0</v>
      </c>
      <c r="H13" s="24">
        <f>H91</f>
        <v>0</v>
      </c>
      <c r="I13" s="24">
        <f t="shared" ref="I13:P13" si="1">I91</f>
        <v>0</v>
      </c>
      <c r="J13" s="24">
        <f t="shared" si="1"/>
        <v>0</v>
      </c>
      <c r="K13" s="62">
        <f t="shared" si="1"/>
        <v>0</v>
      </c>
      <c r="L13" s="29">
        <f t="shared" si="1"/>
        <v>0</v>
      </c>
      <c r="M13" s="66">
        <f t="shared" si="1"/>
        <v>0</v>
      </c>
      <c r="N13" s="24">
        <f t="shared" si="1"/>
        <v>0</v>
      </c>
      <c r="O13" s="24">
        <f t="shared" si="1"/>
        <v>0</v>
      </c>
      <c r="P13" s="29">
        <f t="shared" si="1"/>
        <v>0</v>
      </c>
    </row>
    <row r="14" spans="1:16" s="1" customFormat="1" ht="30" customHeight="1">
      <c r="A14" s="88"/>
      <c r="B14" s="89"/>
      <c r="C14" s="89"/>
      <c r="D14" s="88"/>
      <c r="E14" s="89"/>
      <c r="F14" s="6" t="s">
        <v>11</v>
      </c>
      <c r="G14" s="7">
        <f t="shared" ref="G14:G16" si="2">SUM(H14:P14)</f>
        <v>1763907.8500000003</v>
      </c>
      <c r="H14" s="8">
        <f t="shared" ref="H14:P14" si="3">H18+H54+H78+H92+H192</f>
        <v>219505.25</v>
      </c>
      <c r="I14" s="8">
        <f t="shared" si="3"/>
        <v>305263.5</v>
      </c>
      <c r="J14" s="8">
        <f t="shared" si="3"/>
        <v>107849.29999999999</v>
      </c>
      <c r="K14" s="8">
        <f t="shared" si="3"/>
        <v>107447.70000000001</v>
      </c>
      <c r="L14" s="8">
        <f t="shared" si="3"/>
        <v>434215.30000000005</v>
      </c>
      <c r="M14" s="8">
        <f t="shared" si="3"/>
        <v>483292.4</v>
      </c>
      <c r="N14" s="8">
        <f t="shared" si="3"/>
        <v>35444.800000000003</v>
      </c>
      <c r="O14" s="9">
        <f t="shared" si="3"/>
        <v>35444.800000000003</v>
      </c>
      <c r="P14" s="9">
        <f t="shared" si="3"/>
        <v>35444.800000000003</v>
      </c>
    </row>
    <row r="15" spans="1:16" s="1" customFormat="1" ht="30" customHeight="1">
      <c r="A15" s="88"/>
      <c r="B15" s="89"/>
      <c r="C15" s="89"/>
      <c r="D15" s="88"/>
      <c r="E15" s="89"/>
      <c r="F15" s="6" t="s">
        <v>12</v>
      </c>
      <c r="G15" s="7">
        <f t="shared" si="2"/>
        <v>2389877.7000000002</v>
      </c>
      <c r="H15" s="24">
        <f>H19+H55+H79+H93+H193+H222</f>
        <v>222749.5</v>
      </c>
      <c r="I15" s="24">
        <f t="shared" ref="I15:P15" si="4">I19+I55+I79+I93+I193+I222</f>
        <v>259163.80000000005</v>
      </c>
      <c r="J15" s="24">
        <f t="shared" si="4"/>
        <v>210949.7</v>
      </c>
      <c r="K15" s="62">
        <f t="shared" si="4"/>
        <v>192593.4</v>
      </c>
      <c r="L15" s="29">
        <f t="shared" si="4"/>
        <v>207146</v>
      </c>
      <c r="M15" s="66">
        <f t="shared" si="4"/>
        <v>336552.69999999995</v>
      </c>
      <c r="N15" s="24">
        <f t="shared" si="4"/>
        <v>333304.40000000002</v>
      </c>
      <c r="O15" s="24">
        <f t="shared" si="4"/>
        <v>348427</v>
      </c>
      <c r="P15" s="29">
        <f t="shared" si="4"/>
        <v>278991.19999999995</v>
      </c>
    </row>
    <row r="16" spans="1:16" s="1" customFormat="1" ht="61.2" customHeight="1">
      <c r="A16" s="88"/>
      <c r="B16" s="89"/>
      <c r="C16" s="89"/>
      <c r="D16" s="88"/>
      <c r="E16" s="89"/>
      <c r="F16" s="6" t="s">
        <v>13</v>
      </c>
      <c r="G16" s="7">
        <f t="shared" si="2"/>
        <v>4500</v>
      </c>
      <c r="H16" s="24">
        <f>H20</f>
        <v>500</v>
      </c>
      <c r="I16" s="24">
        <f t="shared" ref="I16:P16" si="5">I20</f>
        <v>500</v>
      </c>
      <c r="J16" s="24">
        <f t="shared" si="5"/>
        <v>500</v>
      </c>
      <c r="K16" s="62">
        <f t="shared" si="5"/>
        <v>500</v>
      </c>
      <c r="L16" s="29">
        <f t="shared" si="5"/>
        <v>500</v>
      </c>
      <c r="M16" s="66">
        <f t="shared" si="5"/>
        <v>500</v>
      </c>
      <c r="N16" s="24">
        <f t="shared" si="5"/>
        <v>500</v>
      </c>
      <c r="O16" s="24">
        <f t="shared" si="5"/>
        <v>500</v>
      </c>
      <c r="P16" s="29">
        <f t="shared" si="5"/>
        <v>500</v>
      </c>
    </row>
    <row r="17" spans="1:16" s="1" customFormat="1" ht="24.9" customHeight="1">
      <c r="A17" s="88" t="s">
        <v>14</v>
      </c>
      <c r="B17" s="89" t="s">
        <v>15</v>
      </c>
      <c r="C17" s="90" t="s">
        <v>16</v>
      </c>
      <c r="D17" s="89" t="s">
        <v>17</v>
      </c>
      <c r="E17" s="17" t="s">
        <v>18</v>
      </c>
      <c r="F17" s="93">
        <f>SUM(H17:P17)</f>
        <v>296877.69999999995</v>
      </c>
      <c r="G17" s="93"/>
      <c r="H17" s="24">
        <f>H18+H19+H20</f>
        <v>14671.5</v>
      </c>
      <c r="I17" s="24">
        <f t="shared" ref="I17:O17" si="6">I18+I19+I20</f>
        <v>25426.1</v>
      </c>
      <c r="J17" s="24">
        <f t="shared" si="6"/>
        <v>28783.599999999999</v>
      </c>
      <c r="K17" s="62">
        <f t="shared" si="6"/>
        <v>29625.399999999998</v>
      </c>
      <c r="L17" s="29">
        <f t="shared" si="6"/>
        <v>13364.8</v>
      </c>
      <c r="M17" s="66">
        <f t="shared" si="6"/>
        <v>64923.799999999996</v>
      </c>
      <c r="N17" s="57">
        <f t="shared" si="6"/>
        <v>50084.4</v>
      </c>
      <c r="O17" s="57">
        <f t="shared" si="6"/>
        <v>56729.5</v>
      </c>
      <c r="P17" s="29">
        <f t="shared" ref="P17" si="7">P18+P19+P20</f>
        <v>13268.6</v>
      </c>
    </row>
    <row r="18" spans="1:16" s="1" customFormat="1" ht="24.9" customHeight="1" outlineLevel="1">
      <c r="A18" s="88"/>
      <c r="B18" s="89"/>
      <c r="C18" s="91"/>
      <c r="D18" s="89"/>
      <c r="E18" s="89" t="s">
        <v>293</v>
      </c>
      <c r="F18" s="25" t="s">
        <v>19</v>
      </c>
      <c r="G18" s="24">
        <f>H18+I18+J18+L18+M18+N18+O18+P18</f>
        <v>0</v>
      </c>
      <c r="H18" s="24">
        <f>H22</f>
        <v>0</v>
      </c>
      <c r="I18" s="24">
        <f t="shared" ref="I18:O18" si="8">I22</f>
        <v>0</v>
      </c>
      <c r="J18" s="24">
        <f t="shared" si="8"/>
        <v>0</v>
      </c>
      <c r="K18" s="62">
        <f t="shared" si="8"/>
        <v>0</v>
      </c>
      <c r="L18" s="29">
        <f t="shared" si="8"/>
        <v>0</v>
      </c>
      <c r="M18" s="66">
        <f t="shared" si="8"/>
        <v>0</v>
      </c>
      <c r="N18" s="24">
        <f t="shared" si="8"/>
        <v>0</v>
      </c>
      <c r="O18" s="24">
        <f t="shared" si="8"/>
        <v>0</v>
      </c>
      <c r="P18" s="29">
        <f t="shared" ref="P18" si="9">P22</f>
        <v>0</v>
      </c>
    </row>
    <row r="19" spans="1:16" s="1" customFormat="1" ht="24.9" customHeight="1">
      <c r="A19" s="88"/>
      <c r="B19" s="89"/>
      <c r="C19" s="91"/>
      <c r="D19" s="89"/>
      <c r="E19" s="89"/>
      <c r="F19" s="25" t="s">
        <v>20</v>
      </c>
      <c r="G19" s="24">
        <f>H19+I19+J19+K19+L19+M19+N19+O19+P19</f>
        <v>292377.69999999995</v>
      </c>
      <c r="H19" s="24">
        <f t="shared" ref="H19:O19" si="10">H23+H50</f>
        <v>14171.5</v>
      </c>
      <c r="I19" s="24">
        <f t="shared" si="10"/>
        <v>24926.1</v>
      </c>
      <c r="J19" s="24">
        <f t="shared" si="10"/>
        <v>28283.599999999999</v>
      </c>
      <c r="K19" s="62">
        <f t="shared" si="10"/>
        <v>29125.399999999998</v>
      </c>
      <c r="L19" s="29">
        <f t="shared" si="10"/>
        <v>12864.8</v>
      </c>
      <c r="M19" s="66">
        <f t="shared" si="10"/>
        <v>64423.799999999996</v>
      </c>
      <c r="N19" s="24">
        <f t="shared" si="10"/>
        <v>49584.4</v>
      </c>
      <c r="O19" s="24">
        <f t="shared" si="10"/>
        <v>56229.5</v>
      </c>
      <c r="P19" s="29">
        <f t="shared" ref="P19" si="11">P23+P50</f>
        <v>12768.6</v>
      </c>
    </row>
    <row r="20" spans="1:16" s="1" customFormat="1" ht="24.9" customHeight="1">
      <c r="A20" s="88"/>
      <c r="B20" s="89"/>
      <c r="C20" s="92"/>
      <c r="D20" s="89"/>
      <c r="E20" s="89"/>
      <c r="F20" s="25" t="s">
        <v>21</v>
      </c>
      <c r="G20" s="24">
        <f>H20+I20+J20+K20+L20+M20+N20+O20+P20</f>
        <v>4500</v>
      </c>
      <c r="H20" s="24">
        <f>H24</f>
        <v>500</v>
      </c>
      <c r="I20" s="24">
        <f t="shared" ref="I20:O20" si="12">I24</f>
        <v>500</v>
      </c>
      <c r="J20" s="24">
        <f t="shared" si="12"/>
        <v>500</v>
      </c>
      <c r="K20" s="62">
        <f t="shared" si="12"/>
        <v>500</v>
      </c>
      <c r="L20" s="29">
        <f t="shared" si="12"/>
        <v>500</v>
      </c>
      <c r="M20" s="66">
        <f t="shared" si="12"/>
        <v>500</v>
      </c>
      <c r="N20" s="24">
        <f t="shared" si="12"/>
        <v>500</v>
      </c>
      <c r="O20" s="24">
        <f t="shared" si="12"/>
        <v>500</v>
      </c>
      <c r="P20" s="29">
        <f t="shared" ref="P20" si="13">P24</f>
        <v>500</v>
      </c>
    </row>
    <row r="21" spans="1:16" s="1" customFormat="1" ht="24.9" customHeight="1">
      <c r="A21" s="88" t="s">
        <v>22</v>
      </c>
      <c r="B21" s="89" t="s">
        <v>291</v>
      </c>
      <c r="C21" s="89"/>
      <c r="D21" s="89" t="s">
        <v>23</v>
      </c>
      <c r="E21" s="17" t="s">
        <v>18</v>
      </c>
      <c r="F21" s="93">
        <f>SUM(H21:P21)</f>
        <v>295593.5</v>
      </c>
      <c r="G21" s="93"/>
      <c r="H21" s="24">
        <f>H22+H23+H24</f>
        <v>14671.5</v>
      </c>
      <c r="I21" s="24">
        <f t="shared" ref="I21:P21" si="14">I22+I23+I24</f>
        <v>25426.1</v>
      </c>
      <c r="J21" s="24">
        <f t="shared" si="14"/>
        <v>28783.599999999999</v>
      </c>
      <c r="K21" s="62">
        <f t="shared" si="14"/>
        <v>28428.199999999997</v>
      </c>
      <c r="L21" s="29">
        <f t="shared" si="14"/>
        <v>13277.8</v>
      </c>
      <c r="M21" s="66">
        <f t="shared" si="14"/>
        <v>64923.799999999996</v>
      </c>
      <c r="N21" s="24">
        <f t="shared" si="14"/>
        <v>50084.4</v>
      </c>
      <c r="O21" s="24">
        <f t="shared" si="14"/>
        <v>56729.5</v>
      </c>
      <c r="P21" s="29">
        <f t="shared" si="14"/>
        <v>13268.6</v>
      </c>
    </row>
    <row r="22" spans="1:16" s="1" customFormat="1" ht="24.9" customHeight="1">
      <c r="A22" s="88"/>
      <c r="B22" s="89"/>
      <c r="C22" s="89"/>
      <c r="D22" s="89"/>
      <c r="E22" s="89" t="s">
        <v>221</v>
      </c>
      <c r="F22" s="25" t="s">
        <v>19</v>
      </c>
      <c r="G22" s="24">
        <f>H22+I22+J22+K22+L22+M22+N22+O22+P22</f>
        <v>0</v>
      </c>
      <c r="H22" s="7">
        <f>H37</f>
        <v>0</v>
      </c>
      <c r="I22" s="7">
        <f t="shared" ref="I22:P22" si="15">I37</f>
        <v>0</v>
      </c>
      <c r="J22" s="7">
        <f t="shared" si="15"/>
        <v>0</v>
      </c>
      <c r="K22" s="7">
        <f t="shared" si="15"/>
        <v>0</v>
      </c>
      <c r="L22" s="7">
        <f t="shared" si="15"/>
        <v>0</v>
      </c>
      <c r="M22" s="7">
        <f t="shared" si="15"/>
        <v>0</v>
      </c>
      <c r="N22" s="7">
        <f t="shared" si="15"/>
        <v>0</v>
      </c>
      <c r="O22" s="7">
        <f t="shared" si="15"/>
        <v>0</v>
      </c>
      <c r="P22" s="7">
        <f t="shared" si="15"/>
        <v>0</v>
      </c>
    </row>
    <row r="23" spans="1:16" s="1" customFormat="1" ht="24.9" customHeight="1">
      <c r="A23" s="88"/>
      <c r="B23" s="89"/>
      <c r="C23" s="89"/>
      <c r="D23" s="89"/>
      <c r="E23" s="89"/>
      <c r="F23" s="25" t="s">
        <v>20</v>
      </c>
      <c r="G23" s="24">
        <f>SUM(H23:P23)</f>
        <v>291093.5</v>
      </c>
      <c r="H23" s="7">
        <f>H26+H29+H31+H33+H35+H38+H40+H42+H44+H48</f>
        <v>14171.5</v>
      </c>
      <c r="I23" s="7">
        <f t="shared" ref="I23:L23" si="16">I26+I29+I31+I33+I35+I38+I40+I42+I44+I48</f>
        <v>24926.1</v>
      </c>
      <c r="J23" s="7">
        <f t="shared" si="16"/>
        <v>28283.599999999999</v>
      </c>
      <c r="K23" s="7">
        <f t="shared" si="16"/>
        <v>27928.199999999997</v>
      </c>
      <c r="L23" s="7">
        <f t="shared" si="16"/>
        <v>12777.8</v>
      </c>
      <c r="M23" s="7">
        <f>M26+M29+M31+M33+M35+M38+M40+M42+M44+M46+M48</f>
        <v>64423.799999999996</v>
      </c>
      <c r="N23" s="7">
        <f t="shared" ref="N23:P23" si="17">N26+N29+N31+N33+N35+N38+N40+N42+N44+N46+N48</f>
        <v>49584.4</v>
      </c>
      <c r="O23" s="7">
        <f t="shared" si="17"/>
        <v>56229.5</v>
      </c>
      <c r="P23" s="7">
        <f t="shared" si="17"/>
        <v>12768.6</v>
      </c>
    </row>
    <row r="24" spans="1:16" s="1" customFormat="1" ht="24.9" customHeight="1">
      <c r="A24" s="88"/>
      <c r="B24" s="89"/>
      <c r="C24" s="89"/>
      <c r="D24" s="89"/>
      <c r="E24" s="89"/>
      <c r="F24" s="25" t="s">
        <v>21</v>
      </c>
      <c r="G24" s="24">
        <f>H24+I24+J24+K24+L24+M24+N24+O24+P24</f>
        <v>4500</v>
      </c>
      <c r="H24" s="24">
        <f>H27</f>
        <v>500</v>
      </c>
      <c r="I24" s="24">
        <f t="shared" ref="I24:O24" si="18">I27</f>
        <v>500</v>
      </c>
      <c r="J24" s="24">
        <f t="shared" si="18"/>
        <v>500</v>
      </c>
      <c r="K24" s="62">
        <f t="shared" si="18"/>
        <v>500</v>
      </c>
      <c r="L24" s="29">
        <f t="shared" si="18"/>
        <v>500</v>
      </c>
      <c r="M24" s="66">
        <f t="shared" si="18"/>
        <v>500</v>
      </c>
      <c r="N24" s="24">
        <f t="shared" si="18"/>
        <v>500</v>
      </c>
      <c r="O24" s="24">
        <f t="shared" si="18"/>
        <v>500</v>
      </c>
      <c r="P24" s="29">
        <f t="shared" ref="P24" si="19">P27</f>
        <v>500</v>
      </c>
    </row>
    <row r="25" spans="1:16" s="1" customFormat="1" ht="24.9" customHeight="1">
      <c r="A25" s="88" t="s">
        <v>24</v>
      </c>
      <c r="B25" s="89" t="s">
        <v>292</v>
      </c>
      <c r="C25" s="88" t="s">
        <v>50</v>
      </c>
      <c r="D25" s="89" t="s">
        <v>25</v>
      </c>
      <c r="E25" s="17" t="s">
        <v>18</v>
      </c>
      <c r="F25" s="93">
        <f>SUM(H25:P25)</f>
        <v>22942</v>
      </c>
      <c r="G25" s="93"/>
      <c r="H25" s="24">
        <f>H26+H27</f>
        <v>2715.3</v>
      </c>
      <c r="I25" s="24">
        <f t="shared" ref="I25:P25" si="20">I26+I27</f>
        <v>2994.6</v>
      </c>
      <c r="J25" s="24">
        <f t="shared" si="20"/>
        <v>2430.5</v>
      </c>
      <c r="K25" s="62">
        <f t="shared" si="20"/>
        <v>2442.3000000000002</v>
      </c>
      <c r="L25" s="29">
        <f t="shared" si="20"/>
        <v>2359.3000000000002</v>
      </c>
      <c r="M25" s="66">
        <f t="shared" si="20"/>
        <v>2500</v>
      </c>
      <c r="N25" s="24">
        <f t="shared" si="20"/>
        <v>2500</v>
      </c>
      <c r="O25" s="24">
        <f t="shared" si="20"/>
        <v>2500</v>
      </c>
      <c r="P25" s="29">
        <f t="shared" si="20"/>
        <v>2500</v>
      </c>
    </row>
    <row r="26" spans="1:16" s="1" customFormat="1" ht="24.9" customHeight="1">
      <c r="A26" s="88"/>
      <c r="B26" s="89"/>
      <c r="C26" s="88"/>
      <c r="D26" s="89"/>
      <c r="E26" s="89" t="s">
        <v>26</v>
      </c>
      <c r="F26" s="25" t="s">
        <v>20</v>
      </c>
      <c r="G26" s="24">
        <f>SUM(H26:P26)</f>
        <v>18442</v>
      </c>
      <c r="H26" s="24">
        <f>1000+215.3+1000</f>
        <v>2215.3000000000002</v>
      </c>
      <c r="I26" s="24">
        <v>2494.6</v>
      </c>
      <c r="J26" s="24">
        <v>1930.5</v>
      </c>
      <c r="K26" s="62">
        <v>1942.3</v>
      </c>
      <c r="L26" s="29">
        <v>1859.3</v>
      </c>
      <c r="M26" s="66">
        <v>2000</v>
      </c>
      <c r="N26" s="24">
        <v>2000</v>
      </c>
      <c r="O26" s="24">
        <v>2000</v>
      </c>
      <c r="P26" s="29">
        <v>2000</v>
      </c>
    </row>
    <row r="27" spans="1:16" s="1" customFormat="1" ht="24.9" customHeight="1">
      <c r="A27" s="88"/>
      <c r="B27" s="89"/>
      <c r="C27" s="88"/>
      <c r="D27" s="89"/>
      <c r="E27" s="89"/>
      <c r="F27" s="25" t="s">
        <v>21</v>
      </c>
      <c r="G27" s="24">
        <f>H27+I27+J27+K27+L27+M27+N27+O27+P27</f>
        <v>4500</v>
      </c>
      <c r="H27" s="24">
        <v>500</v>
      </c>
      <c r="I27" s="24">
        <v>500</v>
      </c>
      <c r="J27" s="24">
        <v>500</v>
      </c>
      <c r="K27" s="62">
        <v>500</v>
      </c>
      <c r="L27" s="29">
        <v>500</v>
      </c>
      <c r="M27" s="66">
        <v>500</v>
      </c>
      <c r="N27" s="24">
        <v>500</v>
      </c>
      <c r="O27" s="24">
        <v>500</v>
      </c>
      <c r="P27" s="29">
        <v>500</v>
      </c>
    </row>
    <row r="28" spans="1:16" s="1" customFormat="1" ht="24.9" customHeight="1">
      <c r="A28" s="96" t="s">
        <v>203</v>
      </c>
      <c r="B28" s="89" t="s">
        <v>220</v>
      </c>
      <c r="C28" s="88" t="s">
        <v>27</v>
      </c>
      <c r="D28" s="88" t="s">
        <v>28</v>
      </c>
      <c r="E28" s="17" t="s">
        <v>18</v>
      </c>
      <c r="F28" s="93">
        <f>H28+I28+J28+K28+L28+M28+N28+O28+P28</f>
        <v>3500</v>
      </c>
      <c r="G28" s="93"/>
      <c r="H28" s="24">
        <f>H29</f>
        <v>1000</v>
      </c>
      <c r="I28" s="24">
        <f t="shared" ref="I28:P28" si="21">I29</f>
        <v>1000</v>
      </c>
      <c r="J28" s="24">
        <f t="shared" si="21"/>
        <v>0</v>
      </c>
      <c r="K28" s="62">
        <f t="shared" si="21"/>
        <v>0</v>
      </c>
      <c r="L28" s="29">
        <f t="shared" si="21"/>
        <v>300</v>
      </c>
      <c r="M28" s="66">
        <f t="shared" si="21"/>
        <v>300</v>
      </c>
      <c r="N28" s="24">
        <f t="shared" si="21"/>
        <v>300</v>
      </c>
      <c r="O28" s="24">
        <f t="shared" si="21"/>
        <v>300</v>
      </c>
      <c r="P28" s="29">
        <f t="shared" si="21"/>
        <v>300</v>
      </c>
    </row>
    <row r="29" spans="1:16" s="1" customFormat="1" ht="60" customHeight="1">
      <c r="A29" s="97"/>
      <c r="B29" s="89"/>
      <c r="C29" s="88"/>
      <c r="D29" s="88"/>
      <c r="E29" s="17" t="s">
        <v>26</v>
      </c>
      <c r="F29" s="25" t="s">
        <v>20</v>
      </c>
      <c r="G29" s="24">
        <f>SUM(H29:P29)</f>
        <v>3500</v>
      </c>
      <c r="H29" s="24">
        <v>1000</v>
      </c>
      <c r="I29" s="24">
        <v>1000</v>
      </c>
      <c r="J29" s="24">
        <v>0</v>
      </c>
      <c r="K29" s="62">
        <v>0</v>
      </c>
      <c r="L29" s="29">
        <v>300</v>
      </c>
      <c r="M29" s="66">
        <v>300</v>
      </c>
      <c r="N29" s="24">
        <v>300</v>
      </c>
      <c r="O29" s="24">
        <v>300</v>
      </c>
      <c r="P29" s="29">
        <v>300</v>
      </c>
    </row>
    <row r="30" spans="1:16" s="1" customFormat="1" ht="24.75" customHeight="1">
      <c r="A30" s="88" t="s">
        <v>29</v>
      </c>
      <c r="B30" s="89" t="s">
        <v>239</v>
      </c>
      <c r="C30" s="88" t="s">
        <v>27</v>
      </c>
      <c r="D30" s="89" t="s">
        <v>30</v>
      </c>
      <c r="E30" s="17" t="s">
        <v>18</v>
      </c>
      <c r="F30" s="93">
        <f>H30+I30+J30+K30+L30+M30+N30+O30+P30</f>
        <v>68616.599999999991</v>
      </c>
      <c r="G30" s="93"/>
      <c r="H30" s="10">
        <f>H31</f>
        <v>10956.2</v>
      </c>
      <c r="I30" s="10">
        <f t="shared" ref="I30:P30" si="22">I31</f>
        <v>20506.400000000001</v>
      </c>
      <c r="J30" s="10">
        <f t="shared" si="22"/>
        <v>23818.1</v>
      </c>
      <c r="K30" s="10">
        <f t="shared" si="22"/>
        <v>13335.9</v>
      </c>
      <c r="L30" s="10">
        <f t="shared" si="22"/>
        <v>0</v>
      </c>
      <c r="M30" s="10">
        <f t="shared" si="22"/>
        <v>0</v>
      </c>
      <c r="N30" s="10">
        <f t="shared" si="22"/>
        <v>0</v>
      </c>
      <c r="O30" s="10">
        <f t="shared" si="22"/>
        <v>0</v>
      </c>
      <c r="P30" s="10">
        <f t="shared" si="22"/>
        <v>0</v>
      </c>
    </row>
    <row r="31" spans="1:16" s="1" customFormat="1" ht="47.25" customHeight="1">
      <c r="A31" s="88"/>
      <c r="B31" s="89"/>
      <c r="C31" s="88"/>
      <c r="D31" s="89"/>
      <c r="E31" s="51" t="s">
        <v>231</v>
      </c>
      <c r="F31" s="25" t="s">
        <v>20</v>
      </c>
      <c r="G31" s="24">
        <f>H31+I31+J31+K31+L31+M31+N31+O31+P31</f>
        <v>68616.599999999991</v>
      </c>
      <c r="H31" s="24">
        <v>10956.2</v>
      </c>
      <c r="I31" s="24">
        <v>20506.400000000001</v>
      </c>
      <c r="J31" s="24">
        <v>23818.1</v>
      </c>
      <c r="K31" s="62">
        <v>13335.9</v>
      </c>
      <c r="L31" s="29">
        <v>0</v>
      </c>
      <c r="M31" s="66">
        <v>0</v>
      </c>
      <c r="N31" s="24">
        <v>0</v>
      </c>
      <c r="O31" s="24">
        <v>0</v>
      </c>
      <c r="P31" s="29">
        <v>0</v>
      </c>
    </row>
    <row r="32" spans="1:16" s="1" customFormat="1" ht="24.9" customHeight="1" outlineLevel="1">
      <c r="A32" s="88" t="s">
        <v>31</v>
      </c>
      <c r="B32" s="89" t="s">
        <v>240</v>
      </c>
      <c r="C32" s="88" t="s">
        <v>27</v>
      </c>
      <c r="D32" s="88" t="s">
        <v>30</v>
      </c>
      <c r="E32" s="73" t="s">
        <v>18</v>
      </c>
      <c r="F32" s="93">
        <f>SUM(H32:P32)</f>
        <v>42514.899999999994</v>
      </c>
      <c r="G32" s="93"/>
      <c r="H32" s="24">
        <f>H33</f>
        <v>0</v>
      </c>
      <c r="I32" s="24">
        <f t="shared" ref="I32:P32" si="23">I33</f>
        <v>0</v>
      </c>
      <c r="J32" s="24">
        <f t="shared" si="23"/>
        <v>0</v>
      </c>
      <c r="K32" s="62">
        <f t="shared" si="23"/>
        <v>0</v>
      </c>
      <c r="L32" s="29">
        <f t="shared" si="23"/>
        <v>9028.5</v>
      </c>
      <c r="M32" s="66">
        <f t="shared" si="23"/>
        <v>8371.6</v>
      </c>
      <c r="N32" s="24">
        <f t="shared" si="23"/>
        <v>8371.6</v>
      </c>
      <c r="O32" s="24">
        <f t="shared" si="23"/>
        <v>8371.6</v>
      </c>
      <c r="P32" s="29">
        <f t="shared" si="23"/>
        <v>8371.6</v>
      </c>
    </row>
    <row r="33" spans="1:16" s="1" customFormat="1" ht="29.4" customHeight="1" outlineLevel="1">
      <c r="A33" s="88"/>
      <c r="B33" s="89"/>
      <c r="C33" s="88"/>
      <c r="D33" s="88"/>
      <c r="E33" s="74"/>
      <c r="F33" s="25" t="s">
        <v>20</v>
      </c>
      <c r="G33" s="24">
        <f>SUM(H33:P33)</f>
        <v>42514.899999999994</v>
      </c>
      <c r="H33" s="24">
        <v>0</v>
      </c>
      <c r="I33" s="24">
        <v>0</v>
      </c>
      <c r="J33" s="24">
        <v>0</v>
      </c>
      <c r="K33" s="62">
        <v>0</v>
      </c>
      <c r="L33" s="29">
        <v>9028.5</v>
      </c>
      <c r="M33" s="66">
        <v>8371.6</v>
      </c>
      <c r="N33" s="24">
        <v>8371.6</v>
      </c>
      <c r="O33" s="24">
        <v>8371.6</v>
      </c>
      <c r="P33" s="29">
        <v>8371.6</v>
      </c>
    </row>
    <row r="34" spans="1:16" s="1" customFormat="1" ht="24.9" customHeight="1" outlineLevel="1">
      <c r="A34" s="96" t="s">
        <v>32</v>
      </c>
      <c r="B34" s="89" t="s">
        <v>33</v>
      </c>
      <c r="C34" s="99" t="s">
        <v>34</v>
      </c>
      <c r="D34" s="89" t="s">
        <v>35</v>
      </c>
      <c r="E34" s="73" t="s">
        <v>36</v>
      </c>
      <c r="F34" s="93">
        <f>H34+I34+J34+K34+L34+M34+N34+O34+P34</f>
        <v>925.1</v>
      </c>
      <c r="G34" s="93"/>
      <c r="H34" s="24">
        <f>H35</f>
        <v>0</v>
      </c>
      <c r="I34" s="24">
        <f>I35</f>
        <v>925.1</v>
      </c>
      <c r="J34" s="24">
        <f t="shared" ref="J34:P34" si="24">J35</f>
        <v>0</v>
      </c>
      <c r="K34" s="62">
        <f t="shared" si="24"/>
        <v>0</v>
      </c>
      <c r="L34" s="29">
        <f t="shared" si="24"/>
        <v>0</v>
      </c>
      <c r="M34" s="66">
        <f t="shared" si="24"/>
        <v>0</v>
      </c>
      <c r="N34" s="24">
        <f t="shared" si="24"/>
        <v>0</v>
      </c>
      <c r="O34" s="24">
        <f t="shared" si="24"/>
        <v>0</v>
      </c>
      <c r="P34" s="29">
        <f t="shared" si="24"/>
        <v>0</v>
      </c>
    </row>
    <row r="35" spans="1:16" s="1" customFormat="1" ht="24.9" customHeight="1" outlineLevel="1">
      <c r="A35" s="98"/>
      <c r="B35" s="89"/>
      <c r="C35" s="99"/>
      <c r="D35" s="89"/>
      <c r="E35" s="74"/>
      <c r="F35" s="25" t="s">
        <v>20</v>
      </c>
      <c r="G35" s="24">
        <f>H35+I35+J35+K35+L35+M35+N35+O35+P35</f>
        <v>925.1</v>
      </c>
      <c r="H35" s="24">
        <v>0</v>
      </c>
      <c r="I35" s="24">
        <v>925.1</v>
      </c>
      <c r="J35" s="24">
        <v>0</v>
      </c>
      <c r="K35" s="62">
        <v>0</v>
      </c>
      <c r="L35" s="29">
        <v>0</v>
      </c>
      <c r="M35" s="66">
        <v>0</v>
      </c>
      <c r="N35" s="24">
        <v>0</v>
      </c>
      <c r="O35" s="24">
        <v>0</v>
      </c>
      <c r="P35" s="29">
        <v>0</v>
      </c>
    </row>
    <row r="36" spans="1:16" s="1" customFormat="1" ht="24.9" customHeight="1">
      <c r="A36" s="96" t="s">
        <v>37</v>
      </c>
      <c r="B36" s="89" t="s">
        <v>241</v>
      </c>
      <c r="C36" s="88" t="s">
        <v>27</v>
      </c>
      <c r="D36" s="89" t="s">
        <v>38</v>
      </c>
      <c r="E36" s="17" t="s">
        <v>36</v>
      </c>
      <c r="F36" s="93">
        <f>H36+I36+J36+K36+L36+M36+N36+O36+P36</f>
        <v>535</v>
      </c>
      <c r="G36" s="93"/>
      <c r="H36" s="24">
        <f>H37+H38</f>
        <v>0</v>
      </c>
      <c r="I36" s="24">
        <f t="shared" ref="I36:O36" si="25">I37+I38</f>
        <v>0</v>
      </c>
      <c r="J36" s="24">
        <f t="shared" si="25"/>
        <v>535</v>
      </c>
      <c r="K36" s="62">
        <f t="shared" si="25"/>
        <v>0</v>
      </c>
      <c r="L36" s="29">
        <f t="shared" si="25"/>
        <v>0</v>
      </c>
      <c r="M36" s="66">
        <f t="shared" si="25"/>
        <v>0</v>
      </c>
      <c r="N36" s="24">
        <f t="shared" si="25"/>
        <v>0</v>
      </c>
      <c r="O36" s="24">
        <f t="shared" si="25"/>
        <v>0</v>
      </c>
      <c r="P36" s="29">
        <f t="shared" ref="P36" si="26">P37+P38</f>
        <v>0</v>
      </c>
    </row>
    <row r="37" spans="1:16" s="1" customFormat="1" ht="24.9" customHeight="1">
      <c r="A37" s="97"/>
      <c r="B37" s="89"/>
      <c r="C37" s="88"/>
      <c r="D37" s="89"/>
      <c r="E37" s="89" t="s">
        <v>39</v>
      </c>
      <c r="F37" s="25" t="s">
        <v>19</v>
      </c>
      <c r="G37" s="24">
        <f>H37+I37+J37+K37+L37+M37+N37+O37+P37</f>
        <v>0</v>
      </c>
      <c r="H37" s="24">
        <v>0</v>
      </c>
      <c r="I37" s="24">
        <v>0</v>
      </c>
      <c r="J37" s="24">
        <v>0</v>
      </c>
      <c r="K37" s="62">
        <v>0</v>
      </c>
      <c r="L37" s="29">
        <v>0</v>
      </c>
      <c r="M37" s="66">
        <v>0</v>
      </c>
      <c r="N37" s="24">
        <v>0</v>
      </c>
      <c r="O37" s="24">
        <v>0</v>
      </c>
      <c r="P37" s="29">
        <v>0</v>
      </c>
    </row>
    <row r="38" spans="1:16" s="1" customFormat="1" ht="24.9" customHeight="1">
      <c r="A38" s="98"/>
      <c r="B38" s="89"/>
      <c r="C38" s="88"/>
      <c r="D38" s="89"/>
      <c r="E38" s="89"/>
      <c r="F38" s="25" t="s">
        <v>20</v>
      </c>
      <c r="G38" s="24">
        <f>H38+I38+J38+K38+L38+M38+N38+O38+P38</f>
        <v>535</v>
      </c>
      <c r="H38" s="24">
        <v>0</v>
      </c>
      <c r="I38" s="24">
        <v>0</v>
      </c>
      <c r="J38" s="24">
        <v>535</v>
      </c>
      <c r="K38" s="62">
        <v>0</v>
      </c>
      <c r="L38" s="29">
        <v>0</v>
      </c>
      <c r="M38" s="66">
        <v>0</v>
      </c>
      <c r="N38" s="24">
        <v>0</v>
      </c>
      <c r="O38" s="24">
        <v>0</v>
      </c>
      <c r="P38" s="29">
        <v>0</v>
      </c>
    </row>
    <row r="39" spans="1:16" s="1" customFormat="1" ht="21.75" customHeight="1">
      <c r="A39" s="96" t="s">
        <v>40</v>
      </c>
      <c r="B39" s="89" t="s">
        <v>242</v>
      </c>
      <c r="C39" s="88" t="s">
        <v>27</v>
      </c>
      <c r="D39" s="89" t="s">
        <v>41</v>
      </c>
      <c r="E39" s="73" t="s">
        <v>36</v>
      </c>
      <c r="F39" s="93">
        <f>H39+I39+J39+K39+L39+M39+N39+O39+P39</f>
        <v>10660</v>
      </c>
      <c r="G39" s="93"/>
      <c r="H39" s="24">
        <f>H40</f>
        <v>0</v>
      </c>
      <c r="I39" s="24">
        <f t="shared" ref="I39:P39" si="27">I40</f>
        <v>0</v>
      </c>
      <c r="J39" s="24">
        <f t="shared" si="27"/>
        <v>0</v>
      </c>
      <c r="K39" s="62">
        <f t="shared" si="27"/>
        <v>10660</v>
      </c>
      <c r="L39" s="29">
        <f t="shared" si="27"/>
        <v>0</v>
      </c>
      <c r="M39" s="66">
        <f t="shared" si="27"/>
        <v>0</v>
      </c>
      <c r="N39" s="24">
        <f t="shared" si="27"/>
        <v>0</v>
      </c>
      <c r="O39" s="24">
        <f t="shared" si="27"/>
        <v>0</v>
      </c>
      <c r="P39" s="29">
        <f t="shared" si="27"/>
        <v>0</v>
      </c>
    </row>
    <row r="40" spans="1:16" s="1" customFormat="1" ht="65.400000000000006" customHeight="1">
      <c r="A40" s="98"/>
      <c r="B40" s="89"/>
      <c r="C40" s="88"/>
      <c r="D40" s="89"/>
      <c r="E40" s="74"/>
      <c r="F40" s="25" t="s">
        <v>20</v>
      </c>
      <c r="G40" s="24">
        <f>H40+I40+J40+K40+L40+M40+N40+O40+P40</f>
        <v>10660</v>
      </c>
      <c r="H40" s="24">
        <v>0</v>
      </c>
      <c r="I40" s="24">
        <v>0</v>
      </c>
      <c r="J40" s="24">
        <v>0</v>
      </c>
      <c r="K40" s="62">
        <v>10660</v>
      </c>
      <c r="L40" s="29">
        <v>0</v>
      </c>
      <c r="M40" s="66">
        <v>0</v>
      </c>
      <c r="N40" s="24">
        <v>0</v>
      </c>
      <c r="O40" s="24">
        <v>0</v>
      </c>
      <c r="P40" s="29">
        <v>0</v>
      </c>
    </row>
    <row r="41" spans="1:16" s="1" customFormat="1" ht="22.5" customHeight="1">
      <c r="A41" s="96" t="s">
        <v>42</v>
      </c>
      <c r="B41" s="89" t="s">
        <v>43</v>
      </c>
      <c r="C41" s="88" t="s">
        <v>27</v>
      </c>
      <c r="D41" s="89" t="s">
        <v>44</v>
      </c>
      <c r="E41" s="73" t="s">
        <v>36</v>
      </c>
      <c r="F41" s="93">
        <f>SUM(H41:P41)</f>
        <v>8980</v>
      </c>
      <c r="G41" s="93"/>
      <c r="H41" s="24">
        <f>H42</f>
        <v>0</v>
      </c>
      <c r="I41" s="24">
        <f t="shared" ref="I41:P41" si="28">I42</f>
        <v>0</v>
      </c>
      <c r="J41" s="24">
        <f t="shared" si="28"/>
        <v>2000</v>
      </c>
      <c r="K41" s="62">
        <f t="shared" si="28"/>
        <v>1990</v>
      </c>
      <c r="L41" s="29">
        <f t="shared" si="28"/>
        <v>990</v>
      </c>
      <c r="M41" s="66">
        <f t="shared" si="28"/>
        <v>1000</v>
      </c>
      <c r="N41" s="24">
        <f t="shared" si="28"/>
        <v>1000</v>
      </c>
      <c r="O41" s="24">
        <f t="shared" si="28"/>
        <v>1000</v>
      </c>
      <c r="P41" s="29">
        <f t="shared" si="28"/>
        <v>1000</v>
      </c>
    </row>
    <row r="42" spans="1:16" s="1" customFormat="1" ht="45" customHeight="1">
      <c r="A42" s="98"/>
      <c r="B42" s="89"/>
      <c r="C42" s="88"/>
      <c r="D42" s="89"/>
      <c r="E42" s="74"/>
      <c r="F42" s="25" t="s">
        <v>20</v>
      </c>
      <c r="G42" s="24">
        <f>H42+I42+J42+K42+L42+M42+N42+O42+P42</f>
        <v>8980</v>
      </c>
      <c r="H42" s="24">
        <v>0</v>
      </c>
      <c r="I42" s="24">
        <v>0</v>
      </c>
      <c r="J42" s="24">
        <v>2000</v>
      </c>
      <c r="K42" s="62">
        <v>1990</v>
      </c>
      <c r="L42" s="29">
        <v>990</v>
      </c>
      <c r="M42" s="66">
        <v>1000</v>
      </c>
      <c r="N42" s="24">
        <v>1000</v>
      </c>
      <c r="O42" s="24">
        <v>1000</v>
      </c>
      <c r="P42" s="29">
        <v>1000</v>
      </c>
    </row>
    <row r="43" spans="1:16" s="1" customFormat="1" ht="24.9" customHeight="1">
      <c r="A43" s="96" t="s">
        <v>45</v>
      </c>
      <c r="B43" s="89" t="s">
        <v>46</v>
      </c>
      <c r="C43" s="88" t="s">
        <v>47</v>
      </c>
      <c r="D43" s="89" t="s">
        <v>48</v>
      </c>
      <c r="E43" s="73" t="s">
        <v>36</v>
      </c>
      <c r="F43" s="93">
        <f>H43+I43+J43+K43+L43+M43+N43+O43+P43</f>
        <v>600</v>
      </c>
      <c r="G43" s="93"/>
      <c r="H43" s="24">
        <f>H44</f>
        <v>0</v>
      </c>
      <c r="I43" s="24">
        <f t="shared" ref="I43:P43" si="29">I44</f>
        <v>0</v>
      </c>
      <c r="J43" s="24">
        <f t="shared" si="29"/>
        <v>0</v>
      </c>
      <c r="K43" s="62">
        <f t="shared" si="29"/>
        <v>0</v>
      </c>
      <c r="L43" s="29">
        <f t="shared" si="29"/>
        <v>600</v>
      </c>
      <c r="M43" s="66">
        <f t="shared" si="29"/>
        <v>0</v>
      </c>
      <c r="N43" s="24">
        <f t="shared" si="29"/>
        <v>0</v>
      </c>
      <c r="O43" s="24">
        <f t="shared" si="29"/>
        <v>0</v>
      </c>
      <c r="P43" s="29">
        <f t="shared" si="29"/>
        <v>0</v>
      </c>
    </row>
    <row r="44" spans="1:16" s="1" customFormat="1" ht="29.25" customHeight="1">
      <c r="A44" s="98"/>
      <c r="B44" s="89"/>
      <c r="C44" s="88"/>
      <c r="D44" s="89"/>
      <c r="E44" s="74"/>
      <c r="F44" s="25" t="s">
        <v>20</v>
      </c>
      <c r="G44" s="24">
        <f>H44+I44+J44+K44+L44+M44+N44+O44+P44</f>
        <v>600</v>
      </c>
      <c r="H44" s="24">
        <v>0</v>
      </c>
      <c r="I44" s="24">
        <v>0</v>
      </c>
      <c r="J44" s="24">
        <v>0</v>
      </c>
      <c r="K44" s="62">
        <v>0</v>
      </c>
      <c r="L44" s="29">
        <v>600</v>
      </c>
      <c r="M44" s="66">
        <v>0</v>
      </c>
      <c r="N44" s="24">
        <v>0</v>
      </c>
      <c r="O44" s="24">
        <v>0</v>
      </c>
      <c r="P44" s="29">
        <v>0</v>
      </c>
    </row>
    <row r="45" spans="1:16" s="52" customFormat="1" ht="24.9" customHeight="1">
      <c r="A45" s="96" t="s">
        <v>49</v>
      </c>
      <c r="B45" s="89" t="s">
        <v>243</v>
      </c>
      <c r="C45" s="88" t="s">
        <v>50</v>
      </c>
      <c r="D45" s="89" t="s">
        <v>51</v>
      </c>
      <c r="E45" s="73" t="s">
        <v>36</v>
      </c>
      <c r="F45" s="93">
        <f>SUM(H45:P45)</f>
        <v>4388</v>
      </c>
      <c r="G45" s="93"/>
      <c r="H45" s="57">
        <f>H46</f>
        <v>0</v>
      </c>
      <c r="I45" s="57">
        <f t="shared" ref="I45:P47" si="30">I46</f>
        <v>0</v>
      </c>
      <c r="J45" s="57">
        <f t="shared" si="30"/>
        <v>0</v>
      </c>
      <c r="K45" s="62">
        <f t="shared" si="30"/>
        <v>0</v>
      </c>
      <c r="L45" s="57">
        <f t="shared" si="30"/>
        <v>0</v>
      </c>
      <c r="M45" s="66">
        <f t="shared" si="30"/>
        <v>1097</v>
      </c>
      <c r="N45" s="57">
        <f t="shared" si="30"/>
        <v>1097</v>
      </c>
      <c r="O45" s="57">
        <f t="shared" si="30"/>
        <v>1097</v>
      </c>
      <c r="P45" s="57">
        <f t="shared" si="30"/>
        <v>1097</v>
      </c>
    </row>
    <row r="46" spans="1:16" s="52" customFormat="1" ht="95.4" customHeight="1">
      <c r="A46" s="98"/>
      <c r="B46" s="89"/>
      <c r="C46" s="88"/>
      <c r="D46" s="89"/>
      <c r="E46" s="74"/>
      <c r="F46" s="25" t="s">
        <v>20</v>
      </c>
      <c r="G46" s="57">
        <f>SUM(H46:P46)</f>
        <v>4388</v>
      </c>
      <c r="H46" s="57">
        <v>0</v>
      </c>
      <c r="I46" s="57">
        <v>0</v>
      </c>
      <c r="J46" s="57">
        <v>0</v>
      </c>
      <c r="K46" s="62">
        <v>0</v>
      </c>
      <c r="L46" s="57">
        <v>0</v>
      </c>
      <c r="M46" s="66">
        <v>1097</v>
      </c>
      <c r="N46" s="57">
        <v>1097</v>
      </c>
      <c r="O46" s="57">
        <v>1097</v>
      </c>
      <c r="P46" s="57">
        <v>1097</v>
      </c>
    </row>
    <row r="47" spans="1:16" s="1" customFormat="1" ht="24.9" customHeight="1">
      <c r="A47" s="96" t="s">
        <v>268</v>
      </c>
      <c r="B47" s="89" t="s">
        <v>272</v>
      </c>
      <c r="C47" s="88" t="s">
        <v>27</v>
      </c>
      <c r="D47" s="89" t="s">
        <v>269</v>
      </c>
      <c r="E47" s="73" t="s">
        <v>36</v>
      </c>
      <c r="F47" s="93">
        <f>SUM(H47:P47)</f>
        <v>131931.9</v>
      </c>
      <c r="G47" s="93"/>
      <c r="H47" s="24">
        <f>H48</f>
        <v>0</v>
      </c>
      <c r="I47" s="24">
        <f t="shared" si="30"/>
        <v>0</v>
      </c>
      <c r="J47" s="24">
        <f t="shared" si="30"/>
        <v>0</v>
      </c>
      <c r="K47" s="62">
        <f t="shared" si="30"/>
        <v>0</v>
      </c>
      <c r="L47" s="29">
        <f t="shared" si="30"/>
        <v>0</v>
      </c>
      <c r="M47" s="66">
        <f t="shared" si="30"/>
        <v>51655.199999999997</v>
      </c>
      <c r="N47" s="24">
        <f t="shared" si="30"/>
        <v>36815.800000000003</v>
      </c>
      <c r="O47" s="24">
        <f t="shared" si="30"/>
        <v>43460.9</v>
      </c>
      <c r="P47" s="29">
        <f t="shared" si="30"/>
        <v>0</v>
      </c>
    </row>
    <row r="48" spans="1:16" s="1" customFormat="1" ht="95.4" customHeight="1">
      <c r="A48" s="98"/>
      <c r="B48" s="89"/>
      <c r="C48" s="88"/>
      <c r="D48" s="89"/>
      <c r="E48" s="74"/>
      <c r="F48" s="25" t="s">
        <v>20</v>
      </c>
      <c r="G48" s="24">
        <f>SUM(H48:P48)</f>
        <v>131931.9</v>
      </c>
      <c r="H48" s="24">
        <v>0</v>
      </c>
      <c r="I48" s="24">
        <v>0</v>
      </c>
      <c r="J48" s="24">
        <v>0</v>
      </c>
      <c r="K48" s="62">
        <v>0</v>
      </c>
      <c r="L48" s="29">
        <v>0</v>
      </c>
      <c r="M48" s="66">
        <v>51655.199999999997</v>
      </c>
      <c r="N48" s="24">
        <v>36815.800000000003</v>
      </c>
      <c r="O48" s="24">
        <v>43460.9</v>
      </c>
      <c r="P48" s="29">
        <v>0</v>
      </c>
    </row>
    <row r="49" spans="1:16" s="1" customFormat="1" ht="24.9" customHeight="1">
      <c r="A49" s="96" t="s">
        <v>204</v>
      </c>
      <c r="B49" s="89" t="s">
        <v>52</v>
      </c>
      <c r="C49" s="88" t="s">
        <v>53</v>
      </c>
      <c r="D49" s="89" t="s">
        <v>54</v>
      </c>
      <c r="E49" s="73" t="s">
        <v>36</v>
      </c>
      <c r="F49" s="93">
        <f>H49+I49+J49+K49+L49+M49+N49+O49+P49</f>
        <v>1284.2</v>
      </c>
      <c r="G49" s="93"/>
      <c r="H49" s="24">
        <f>H50</f>
        <v>0</v>
      </c>
      <c r="I49" s="24">
        <f t="shared" ref="I49:P49" si="31">I50</f>
        <v>0</v>
      </c>
      <c r="J49" s="24">
        <f t="shared" si="31"/>
        <v>0</v>
      </c>
      <c r="K49" s="62">
        <f t="shared" si="31"/>
        <v>1197.2</v>
      </c>
      <c r="L49" s="29">
        <f t="shared" si="31"/>
        <v>87</v>
      </c>
      <c r="M49" s="66">
        <f t="shared" si="31"/>
        <v>0</v>
      </c>
      <c r="N49" s="24">
        <f t="shared" si="31"/>
        <v>0</v>
      </c>
      <c r="O49" s="24">
        <f t="shared" si="31"/>
        <v>0</v>
      </c>
      <c r="P49" s="29">
        <f t="shared" si="31"/>
        <v>0</v>
      </c>
    </row>
    <row r="50" spans="1:16" s="1" customFormat="1" ht="24.9" customHeight="1">
      <c r="A50" s="98"/>
      <c r="B50" s="89"/>
      <c r="C50" s="88"/>
      <c r="D50" s="89"/>
      <c r="E50" s="74"/>
      <c r="F50" s="25" t="s">
        <v>20</v>
      </c>
      <c r="G50" s="24">
        <f>H50+I50+J50+K50+L50+M50+N50+O50+P50</f>
        <v>1284.2</v>
      </c>
      <c r="H50" s="24">
        <v>0</v>
      </c>
      <c r="I50" s="24">
        <v>0</v>
      </c>
      <c r="J50" s="24">
        <v>0</v>
      </c>
      <c r="K50" s="62">
        <v>1197.2</v>
      </c>
      <c r="L50" s="29">
        <f>L52</f>
        <v>87</v>
      </c>
      <c r="M50" s="66">
        <v>0</v>
      </c>
      <c r="N50" s="24">
        <v>0</v>
      </c>
      <c r="O50" s="24">
        <v>0</v>
      </c>
      <c r="P50" s="29">
        <v>0</v>
      </c>
    </row>
    <row r="51" spans="1:16" s="1" customFormat="1" ht="24.9" customHeight="1">
      <c r="A51" s="96" t="s">
        <v>205</v>
      </c>
      <c r="B51" s="89" t="s">
        <v>244</v>
      </c>
      <c r="C51" s="88" t="s">
        <v>53</v>
      </c>
      <c r="D51" s="89" t="s">
        <v>55</v>
      </c>
      <c r="E51" s="73" t="s">
        <v>36</v>
      </c>
      <c r="F51" s="93">
        <f>H51+I51+J51+K51+L51+M51+N51+O51+P51</f>
        <v>1284.2</v>
      </c>
      <c r="G51" s="93"/>
      <c r="H51" s="24">
        <f>H52</f>
        <v>0</v>
      </c>
      <c r="I51" s="24">
        <f t="shared" ref="I51:P51" si="32">I52</f>
        <v>0</v>
      </c>
      <c r="J51" s="24">
        <f t="shared" si="32"/>
        <v>0</v>
      </c>
      <c r="K51" s="62">
        <f t="shared" si="32"/>
        <v>1197.2</v>
      </c>
      <c r="L51" s="29">
        <f t="shared" si="32"/>
        <v>87</v>
      </c>
      <c r="M51" s="66">
        <f t="shared" si="32"/>
        <v>0</v>
      </c>
      <c r="N51" s="24">
        <f t="shared" si="32"/>
        <v>0</v>
      </c>
      <c r="O51" s="24">
        <f t="shared" si="32"/>
        <v>0</v>
      </c>
      <c r="P51" s="29">
        <f t="shared" si="32"/>
        <v>0</v>
      </c>
    </row>
    <row r="52" spans="1:16" s="1" customFormat="1" ht="71.25" customHeight="1">
      <c r="A52" s="98"/>
      <c r="B52" s="89"/>
      <c r="C52" s="88"/>
      <c r="D52" s="89"/>
      <c r="E52" s="74"/>
      <c r="F52" s="25" t="s">
        <v>20</v>
      </c>
      <c r="G52" s="24">
        <f>H52+I52+J52+K52+L52+M52+N52+O52+P52</f>
        <v>1284.2</v>
      </c>
      <c r="H52" s="24">
        <v>0</v>
      </c>
      <c r="I52" s="24">
        <v>0</v>
      </c>
      <c r="J52" s="24">
        <v>0</v>
      </c>
      <c r="K52" s="62">
        <v>1197.2</v>
      </c>
      <c r="L52" s="29">
        <v>87</v>
      </c>
      <c r="M52" s="66">
        <v>0</v>
      </c>
      <c r="N52" s="24">
        <v>0</v>
      </c>
      <c r="O52" s="24">
        <v>0</v>
      </c>
      <c r="P52" s="29">
        <v>0</v>
      </c>
    </row>
    <row r="53" spans="1:16" s="1" customFormat="1" ht="24.9" customHeight="1">
      <c r="A53" s="96" t="s">
        <v>56</v>
      </c>
      <c r="B53" s="89" t="s">
        <v>57</v>
      </c>
      <c r="C53" s="88" t="s">
        <v>58</v>
      </c>
      <c r="D53" s="88" t="s">
        <v>59</v>
      </c>
      <c r="E53" s="17" t="s">
        <v>36</v>
      </c>
      <c r="F53" s="93">
        <f>SUM(H53:P53)</f>
        <v>2539600.25</v>
      </c>
      <c r="G53" s="93"/>
      <c r="H53" s="34">
        <f>H54+H55</f>
        <v>177248.94999999998</v>
      </c>
      <c r="I53" s="24">
        <f t="shared" ref="I53:P53" si="33">I54+I55</f>
        <v>211471</v>
      </c>
      <c r="J53" s="24">
        <f t="shared" si="33"/>
        <v>176844.4</v>
      </c>
      <c r="K53" s="62">
        <f t="shared" si="33"/>
        <v>175695.5</v>
      </c>
      <c r="L53" s="29">
        <f t="shared" si="33"/>
        <v>476811.9</v>
      </c>
      <c r="M53" s="66">
        <f t="shared" si="33"/>
        <v>446159.6</v>
      </c>
      <c r="N53" s="57">
        <f t="shared" si="33"/>
        <v>273270.3</v>
      </c>
      <c r="O53" s="57">
        <f t="shared" si="33"/>
        <v>301049.3</v>
      </c>
      <c r="P53" s="29">
        <f t="shared" si="33"/>
        <v>301049.3</v>
      </c>
    </row>
    <row r="54" spans="1:16" s="1" customFormat="1" ht="24.9" customHeight="1">
      <c r="A54" s="97"/>
      <c r="B54" s="89"/>
      <c r="C54" s="88"/>
      <c r="D54" s="88"/>
      <c r="E54" s="89" t="s">
        <v>75</v>
      </c>
      <c r="F54" s="25" t="s">
        <v>19</v>
      </c>
      <c r="G54" s="24">
        <f>SUM(H54:P54)</f>
        <v>803031.75000000012</v>
      </c>
      <c r="H54" s="7">
        <f>H57</f>
        <v>26940.65</v>
      </c>
      <c r="I54" s="7">
        <f t="shared" ref="I54:P54" si="34">I57</f>
        <v>56990.899999999994</v>
      </c>
      <c r="J54" s="7">
        <f t="shared" si="34"/>
        <v>35595.5</v>
      </c>
      <c r="K54" s="7">
        <f t="shared" si="34"/>
        <v>32451.3</v>
      </c>
      <c r="L54" s="7">
        <f t="shared" si="34"/>
        <v>315584.2</v>
      </c>
      <c r="M54" s="7">
        <f t="shared" si="34"/>
        <v>229134.8</v>
      </c>
      <c r="N54" s="7">
        <f t="shared" si="34"/>
        <v>35444.800000000003</v>
      </c>
      <c r="O54" s="7">
        <f t="shared" si="34"/>
        <v>35444.800000000003</v>
      </c>
      <c r="P54" s="7">
        <f t="shared" si="34"/>
        <v>35444.800000000003</v>
      </c>
    </row>
    <row r="55" spans="1:16" s="1" customFormat="1" ht="24.9" customHeight="1">
      <c r="A55" s="98"/>
      <c r="B55" s="89"/>
      <c r="C55" s="88"/>
      <c r="D55" s="88"/>
      <c r="E55" s="89"/>
      <c r="F55" s="25" t="s">
        <v>20</v>
      </c>
      <c r="G55" s="24">
        <f>SUM(H55:P55)</f>
        <v>1736568.5</v>
      </c>
      <c r="H55" s="40">
        <v>150308.29999999999</v>
      </c>
      <c r="I55" s="24">
        <f t="shared" ref="I55:P55" si="35">I58</f>
        <v>154480.1</v>
      </c>
      <c r="J55" s="24">
        <f t="shared" si="35"/>
        <v>141248.9</v>
      </c>
      <c r="K55" s="62">
        <f t="shared" si="35"/>
        <v>143244.20000000001</v>
      </c>
      <c r="L55" s="29">
        <f t="shared" si="35"/>
        <v>161227.70000000001</v>
      </c>
      <c r="M55" s="66">
        <f t="shared" si="35"/>
        <v>217024.8</v>
      </c>
      <c r="N55" s="24">
        <f t="shared" si="35"/>
        <v>237825.5</v>
      </c>
      <c r="O55" s="24">
        <f t="shared" si="35"/>
        <v>265604.5</v>
      </c>
      <c r="P55" s="29">
        <f t="shared" si="35"/>
        <v>265604.5</v>
      </c>
    </row>
    <row r="56" spans="1:16" s="1" customFormat="1" ht="24.9" customHeight="1">
      <c r="A56" s="96" t="s">
        <v>60</v>
      </c>
      <c r="B56" s="73" t="s">
        <v>61</v>
      </c>
      <c r="C56" s="96" t="s">
        <v>58</v>
      </c>
      <c r="D56" s="96" t="s">
        <v>62</v>
      </c>
      <c r="E56" s="17" t="s">
        <v>18</v>
      </c>
      <c r="F56" s="100">
        <f>SUM(H56:P56)</f>
        <v>2538000.5499999998</v>
      </c>
      <c r="G56" s="101"/>
      <c r="H56" s="24">
        <f>H57+H58</f>
        <v>175649.25</v>
      </c>
      <c r="I56" s="24">
        <f t="shared" ref="I56:P56" si="36">I57+I58</f>
        <v>211471</v>
      </c>
      <c r="J56" s="24">
        <f t="shared" si="36"/>
        <v>176844.4</v>
      </c>
      <c r="K56" s="62">
        <f t="shared" si="36"/>
        <v>175695.5</v>
      </c>
      <c r="L56" s="29">
        <f t="shared" si="36"/>
        <v>476811.9</v>
      </c>
      <c r="M56" s="66">
        <f t="shared" si="36"/>
        <v>446159.6</v>
      </c>
      <c r="N56" s="24">
        <f t="shared" si="36"/>
        <v>273270.3</v>
      </c>
      <c r="O56" s="24">
        <f t="shared" si="36"/>
        <v>301049.3</v>
      </c>
      <c r="P56" s="29">
        <f t="shared" si="36"/>
        <v>301049.3</v>
      </c>
    </row>
    <row r="57" spans="1:16" s="1" customFormat="1" ht="24.9" customHeight="1">
      <c r="A57" s="97"/>
      <c r="B57" s="77"/>
      <c r="C57" s="97"/>
      <c r="D57" s="97"/>
      <c r="E57" s="73" t="s">
        <v>75</v>
      </c>
      <c r="F57" s="25" t="s">
        <v>19</v>
      </c>
      <c r="G57" s="18">
        <f>SUM(H57:P57)</f>
        <v>803031.75000000012</v>
      </c>
      <c r="H57" s="7">
        <f>H62+H64++H66+H68+H72</f>
        <v>26940.65</v>
      </c>
      <c r="I57" s="7">
        <f t="shared" ref="I57:P57" si="37">I62+I64++I66+I68+I72</f>
        <v>56990.899999999994</v>
      </c>
      <c r="J57" s="7">
        <f t="shared" si="37"/>
        <v>35595.5</v>
      </c>
      <c r="K57" s="7">
        <f t="shared" si="37"/>
        <v>32451.3</v>
      </c>
      <c r="L57" s="7">
        <f t="shared" si="37"/>
        <v>315584.2</v>
      </c>
      <c r="M57" s="7">
        <f t="shared" si="37"/>
        <v>229134.8</v>
      </c>
      <c r="N57" s="7">
        <f t="shared" si="37"/>
        <v>35444.800000000003</v>
      </c>
      <c r="O57" s="7">
        <f t="shared" si="37"/>
        <v>35444.800000000003</v>
      </c>
      <c r="P57" s="7">
        <f t="shared" si="37"/>
        <v>35444.800000000003</v>
      </c>
    </row>
    <row r="58" spans="1:16" s="1" customFormat="1" ht="24.9" customHeight="1">
      <c r="A58" s="98"/>
      <c r="B58" s="74"/>
      <c r="C58" s="98"/>
      <c r="D58" s="98"/>
      <c r="E58" s="74"/>
      <c r="F58" s="25" t="s">
        <v>20</v>
      </c>
      <c r="G58" s="18">
        <f>SUM(H58:P58)</f>
        <v>1734968.8</v>
      </c>
      <c r="H58" s="24">
        <f>H60+H70</f>
        <v>148708.6</v>
      </c>
      <c r="I58" s="24">
        <f t="shared" ref="I58:P58" si="38">I60+I70</f>
        <v>154480.1</v>
      </c>
      <c r="J58" s="24">
        <f t="shared" si="38"/>
        <v>141248.9</v>
      </c>
      <c r="K58" s="62">
        <f t="shared" si="38"/>
        <v>143244.20000000001</v>
      </c>
      <c r="L58" s="29">
        <f t="shared" si="38"/>
        <v>161227.70000000001</v>
      </c>
      <c r="M58" s="66">
        <f t="shared" si="38"/>
        <v>217024.8</v>
      </c>
      <c r="N58" s="24">
        <f t="shared" si="38"/>
        <v>237825.5</v>
      </c>
      <c r="O58" s="24">
        <f t="shared" si="38"/>
        <v>265604.5</v>
      </c>
      <c r="P58" s="29">
        <f t="shared" si="38"/>
        <v>265604.5</v>
      </c>
    </row>
    <row r="59" spans="1:16" s="1" customFormat="1" ht="24.9" customHeight="1">
      <c r="A59" s="88" t="s">
        <v>63</v>
      </c>
      <c r="B59" s="89" t="s">
        <v>219</v>
      </c>
      <c r="C59" s="88" t="s">
        <v>58</v>
      </c>
      <c r="D59" s="88" t="s">
        <v>64</v>
      </c>
      <c r="E59" s="17" t="s">
        <v>18</v>
      </c>
      <c r="F59" s="100">
        <f>H59+I59+J59+K59+L59+M59+N59+O59+P59</f>
        <v>1722400.6</v>
      </c>
      <c r="G59" s="101"/>
      <c r="H59" s="24">
        <f>H60</f>
        <v>148708.6</v>
      </c>
      <c r="I59" s="24">
        <f>I60</f>
        <v>154480.1</v>
      </c>
      <c r="J59" s="24">
        <f>J60</f>
        <v>141248.9</v>
      </c>
      <c r="K59" s="62">
        <f t="shared" ref="K59:P59" si="39">K60</f>
        <v>143244.20000000001</v>
      </c>
      <c r="L59" s="34">
        <f t="shared" si="39"/>
        <v>148659.5</v>
      </c>
      <c r="M59" s="66">
        <f t="shared" si="39"/>
        <v>217024.8</v>
      </c>
      <c r="N59" s="34">
        <f t="shared" si="39"/>
        <v>237825.5</v>
      </c>
      <c r="O59" s="34">
        <f t="shared" si="39"/>
        <v>265604.5</v>
      </c>
      <c r="P59" s="34">
        <f t="shared" si="39"/>
        <v>265604.5</v>
      </c>
    </row>
    <row r="60" spans="1:16" s="1" customFormat="1" ht="31.95" customHeight="1">
      <c r="A60" s="88"/>
      <c r="B60" s="89"/>
      <c r="C60" s="88"/>
      <c r="D60" s="88"/>
      <c r="E60" s="17" t="s">
        <v>75</v>
      </c>
      <c r="F60" s="25" t="s">
        <v>20</v>
      </c>
      <c r="G60" s="18">
        <f>SUM(H60:P60)</f>
        <v>1722400.6</v>
      </c>
      <c r="H60" s="24">
        <v>148708.6</v>
      </c>
      <c r="I60" s="24">
        <v>154480.1</v>
      </c>
      <c r="J60" s="24">
        <v>141248.9</v>
      </c>
      <c r="K60" s="62">
        <v>143244.20000000001</v>
      </c>
      <c r="L60" s="34">
        <v>148659.5</v>
      </c>
      <c r="M60" s="66">
        <v>217024.8</v>
      </c>
      <c r="N60" s="34">
        <v>237825.5</v>
      </c>
      <c r="O60" s="34">
        <v>265604.5</v>
      </c>
      <c r="P60" s="34">
        <v>265604.5</v>
      </c>
    </row>
    <row r="61" spans="1:16" s="1" customFormat="1" ht="23.25" customHeight="1">
      <c r="A61" s="88" t="s">
        <v>65</v>
      </c>
      <c r="B61" s="73" t="s">
        <v>245</v>
      </c>
      <c r="C61" s="96" t="s">
        <v>66</v>
      </c>
      <c r="D61" s="96" t="s">
        <v>67</v>
      </c>
      <c r="E61" s="17" t="s">
        <v>18</v>
      </c>
      <c r="F61" s="100">
        <f>H61+I61+J61+K61+L61+M61+N61+O61+P61</f>
        <v>18706.7</v>
      </c>
      <c r="G61" s="101"/>
      <c r="H61" s="24">
        <f>H62</f>
        <v>18706.7</v>
      </c>
      <c r="I61" s="24">
        <f t="shared" ref="I61:P61" si="40">I62</f>
        <v>0</v>
      </c>
      <c r="J61" s="24">
        <f t="shared" si="40"/>
        <v>0</v>
      </c>
      <c r="K61" s="62">
        <f t="shared" si="40"/>
        <v>0</v>
      </c>
      <c r="L61" s="29">
        <f t="shared" si="40"/>
        <v>0</v>
      </c>
      <c r="M61" s="66">
        <f t="shared" si="40"/>
        <v>0</v>
      </c>
      <c r="N61" s="24">
        <f t="shared" si="40"/>
        <v>0</v>
      </c>
      <c r="O61" s="24">
        <f t="shared" si="40"/>
        <v>0</v>
      </c>
      <c r="P61" s="29">
        <f t="shared" si="40"/>
        <v>0</v>
      </c>
    </row>
    <row r="62" spans="1:16" s="1" customFormat="1" ht="79.5" customHeight="1">
      <c r="A62" s="88"/>
      <c r="B62" s="74"/>
      <c r="C62" s="98"/>
      <c r="D62" s="98"/>
      <c r="E62" s="17" t="s">
        <v>39</v>
      </c>
      <c r="F62" s="25" t="s">
        <v>19</v>
      </c>
      <c r="G62" s="18">
        <f>H62+I62+J62+K62+L62+M62+N62+O62+P62</f>
        <v>18706.7</v>
      </c>
      <c r="H62" s="24">
        <v>18706.7</v>
      </c>
      <c r="I62" s="24">
        <v>0</v>
      </c>
      <c r="J62" s="24">
        <v>0</v>
      </c>
      <c r="K62" s="62">
        <v>0</v>
      </c>
      <c r="L62" s="29">
        <v>0</v>
      </c>
      <c r="M62" s="66">
        <v>0</v>
      </c>
      <c r="N62" s="24">
        <v>0</v>
      </c>
      <c r="O62" s="24">
        <v>0</v>
      </c>
      <c r="P62" s="29">
        <v>0</v>
      </c>
    </row>
    <row r="63" spans="1:16" s="1" customFormat="1" ht="25.5" customHeight="1">
      <c r="A63" s="88" t="s">
        <v>68</v>
      </c>
      <c r="B63" s="73" t="s">
        <v>266</v>
      </c>
      <c r="C63" s="96" t="s">
        <v>66</v>
      </c>
      <c r="D63" s="96" t="s">
        <v>69</v>
      </c>
      <c r="E63" s="17" t="s">
        <v>18</v>
      </c>
      <c r="F63" s="100">
        <f>H63+I63+J63+K63+L63+M63+N63+O63+P63</f>
        <v>37091.550000000003</v>
      </c>
      <c r="G63" s="101"/>
      <c r="H63" s="24">
        <f>H64</f>
        <v>8233.9500000000007</v>
      </c>
      <c r="I63" s="24">
        <f>I64</f>
        <v>28857.599999999999</v>
      </c>
      <c r="J63" s="24">
        <f t="shared" ref="I63:P71" si="41">J64</f>
        <v>0</v>
      </c>
      <c r="K63" s="62">
        <f t="shared" si="41"/>
        <v>0</v>
      </c>
      <c r="L63" s="29">
        <f t="shared" si="41"/>
        <v>0</v>
      </c>
      <c r="M63" s="66">
        <f t="shared" si="41"/>
        <v>0</v>
      </c>
      <c r="N63" s="24">
        <f t="shared" si="41"/>
        <v>0</v>
      </c>
      <c r="O63" s="24">
        <f t="shared" si="41"/>
        <v>0</v>
      </c>
      <c r="P63" s="29">
        <f t="shared" si="41"/>
        <v>0</v>
      </c>
    </row>
    <row r="64" spans="1:16" s="1" customFormat="1" ht="147.75" customHeight="1">
      <c r="A64" s="88"/>
      <c r="B64" s="74"/>
      <c r="C64" s="98"/>
      <c r="D64" s="98"/>
      <c r="E64" s="17" t="s">
        <v>222</v>
      </c>
      <c r="F64" s="25" t="s">
        <v>19</v>
      </c>
      <c r="G64" s="18">
        <f>H64+I64+J64+K64+L64+M64+N64+O64+P64</f>
        <v>37091.550000000003</v>
      </c>
      <c r="H64" s="24">
        <v>8233.9500000000007</v>
      </c>
      <c r="I64" s="24">
        <v>28857.599999999999</v>
      </c>
      <c r="J64" s="24">
        <v>0</v>
      </c>
      <c r="K64" s="62">
        <v>0</v>
      </c>
      <c r="L64" s="29">
        <v>0</v>
      </c>
      <c r="M64" s="66">
        <v>0</v>
      </c>
      <c r="N64" s="24">
        <v>0</v>
      </c>
      <c r="O64" s="24">
        <v>0</v>
      </c>
      <c r="P64" s="29">
        <v>0</v>
      </c>
    </row>
    <row r="65" spans="1:16" s="1" customFormat="1" ht="25.5" customHeight="1">
      <c r="A65" s="88" t="s">
        <v>70</v>
      </c>
      <c r="B65" s="73" t="s">
        <v>267</v>
      </c>
      <c r="C65" s="96" t="s">
        <v>66</v>
      </c>
      <c r="D65" s="96" t="s">
        <v>71</v>
      </c>
      <c r="E65" s="17" t="s">
        <v>18</v>
      </c>
      <c r="F65" s="100">
        <f>H65+I65+J65+K65+L65+M65+N65+O65+P65</f>
        <v>253710.19999999995</v>
      </c>
      <c r="G65" s="101"/>
      <c r="H65" s="24">
        <f>H66</f>
        <v>0</v>
      </c>
      <c r="I65" s="24">
        <f t="shared" si="41"/>
        <v>0</v>
      </c>
      <c r="J65" s="24">
        <f t="shared" si="41"/>
        <v>35595.5</v>
      </c>
      <c r="K65" s="62">
        <f t="shared" si="41"/>
        <v>32451.3</v>
      </c>
      <c r="L65" s="29">
        <f t="shared" si="41"/>
        <v>43884.2</v>
      </c>
      <c r="M65" s="66">
        <f t="shared" si="41"/>
        <v>35444.800000000003</v>
      </c>
      <c r="N65" s="24">
        <f t="shared" si="41"/>
        <v>35444.800000000003</v>
      </c>
      <c r="O65" s="24">
        <f t="shared" si="41"/>
        <v>35444.800000000003</v>
      </c>
      <c r="P65" s="29">
        <f t="shared" si="41"/>
        <v>35444.800000000003</v>
      </c>
    </row>
    <row r="66" spans="1:16" s="1" customFormat="1" ht="153" customHeight="1">
      <c r="A66" s="88"/>
      <c r="B66" s="74"/>
      <c r="C66" s="98"/>
      <c r="D66" s="98"/>
      <c r="E66" s="17" t="s">
        <v>39</v>
      </c>
      <c r="F66" s="25" t="s">
        <v>19</v>
      </c>
      <c r="G66" s="18">
        <f>H66+I66+J66+K66+L66+M66+N66+O66+P66</f>
        <v>253710.19999999995</v>
      </c>
      <c r="H66" s="24">
        <v>0</v>
      </c>
      <c r="I66" s="24">
        <v>0</v>
      </c>
      <c r="J66" s="24">
        <v>35595.5</v>
      </c>
      <c r="K66" s="62">
        <v>32451.3</v>
      </c>
      <c r="L66" s="29">
        <v>43884.2</v>
      </c>
      <c r="M66" s="66">
        <v>35444.800000000003</v>
      </c>
      <c r="N66" s="24">
        <v>35444.800000000003</v>
      </c>
      <c r="O66" s="24">
        <v>35444.800000000003</v>
      </c>
      <c r="P66" s="29">
        <v>35444.800000000003</v>
      </c>
    </row>
    <row r="67" spans="1:16" s="1" customFormat="1" ht="25.5" customHeight="1">
      <c r="A67" s="96" t="s">
        <v>72</v>
      </c>
      <c r="B67" s="73" t="s">
        <v>73</v>
      </c>
      <c r="C67" s="96" t="s">
        <v>226</v>
      </c>
      <c r="D67" s="96" t="s">
        <v>74</v>
      </c>
      <c r="E67" s="17" t="s">
        <v>18</v>
      </c>
      <c r="F67" s="100">
        <f>H67+I67+J67+K67+L67+M67+N67+O67+P67</f>
        <v>28133.3</v>
      </c>
      <c r="G67" s="101"/>
      <c r="H67" s="24">
        <f>H68</f>
        <v>0</v>
      </c>
      <c r="I67" s="24">
        <f t="shared" si="41"/>
        <v>28133.3</v>
      </c>
      <c r="J67" s="24">
        <f t="shared" si="41"/>
        <v>0</v>
      </c>
      <c r="K67" s="62">
        <f t="shared" si="41"/>
        <v>0</v>
      </c>
      <c r="L67" s="29">
        <f t="shared" si="41"/>
        <v>0</v>
      </c>
      <c r="M67" s="66">
        <f t="shared" si="41"/>
        <v>0</v>
      </c>
      <c r="N67" s="24">
        <f t="shared" si="41"/>
        <v>0</v>
      </c>
      <c r="O67" s="24">
        <f t="shared" si="41"/>
        <v>0</v>
      </c>
      <c r="P67" s="29">
        <f t="shared" si="41"/>
        <v>0</v>
      </c>
    </row>
    <row r="68" spans="1:16" s="1" customFormat="1" ht="69" customHeight="1">
      <c r="A68" s="98"/>
      <c r="B68" s="74"/>
      <c r="C68" s="98"/>
      <c r="D68" s="98"/>
      <c r="E68" s="17" t="s">
        <v>75</v>
      </c>
      <c r="F68" s="25" t="s">
        <v>19</v>
      </c>
      <c r="G68" s="18">
        <f>H68+I68+J68+K68+L68+M68+N68+O68+P68</f>
        <v>28133.3</v>
      </c>
      <c r="H68" s="24">
        <v>0</v>
      </c>
      <c r="I68" s="24">
        <v>28133.3</v>
      </c>
      <c r="J68" s="24">
        <v>0</v>
      </c>
      <c r="K68" s="62">
        <v>0</v>
      </c>
      <c r="L68" s="29">
        <v>0</v>
      </c>
      <c r="M68" s="66">
        <v>0</v>
      </c>
      <c r="N68" s="24">
        <v>0</v>
      </c>
      <c r="O68" s="24">
        <v>0</v>
      </c>
      <c r="P68" s="29">
        <v>0</v>
      </c>
    </row>
    <row r="69" spans="1:16" s="1" customFormat="1" ht="25.5" customHeight="1">
      <c r="A69" s="96" t="s">
        <v>76</v>
      </c>
      <c r="B69" s="73" t="s">
        <v>246</v>
      </c>
      <c r="C69" s="96" t="s">
        <v>226</v>
      </c>
      <c r="D69" s="96" t="s">
        <v>77</v>
      </c>
      <c r="E69" s="17" t="s">
        <v>18</v>
      </c>
      <c r="F69" s="100">
        <f>H69+I69+J69+K69+L69+M69+N69+O69+P69</f>
        <v>12568.2</v>
      </c>
      <c r="G69" s="101"/>
      <c r="H69" s="24">
        <f>H70</f>
        <v>0</v>
      </c>
      <c r="I69" s="24">
        <f t="shared" si="41"/>
        <v>0</v>
      </c>
      <c r="J69" s="24">
        <f t="shared" si="41"/>
        <v>0</v>
      </c>
      <c r="K69" s="62">
        <f t="shared" si="41"/>
        <v>0</v>
      </c>
      <c r="L69" s="29">
        <f t="shared" si="41"/>
        <v>12568.2</v>
      </c>
      <c r="M69" s="66">
        <f t="shared" si="41"/>
        <v>0</v>
      </c>
      <c r="N69" s="24">
        <f t="shared" si="41"/>
        <v>0</v>
      </c>
      <c r="O69" s="24">
        <f t="shared" si="41"/>
        <v>0</v>
      </c>
      <c r="P69" s="29">
        <f t="shared" si="41"/>
        <v>0</v>
      </c>
    </row>
    <row r="70" spans="1:16" s="1" customFormat="1" ht="69.75" customHeight="1">
      <c r="A70" s="98"/>
      <c r="B70" s="74"/>
      <c r="C70" s="98"/>
      <c r="D70" s="98"/>
      <c r="E70" s="17" t="s">
        <v>75</v>
      </c>
      <c r="F70" s="25" t="s">
        <v>20</v>
      </c>
      <c r="G70" s="18">
        <f>H70+I70+J70+K70+L70+M70+N70+O70+P70</f>
        <v>12568.2</v>
      </c>
      <c r="H70" s="24">
        <v>0</v>
      </c>
      <c r="I70" s="24">
        <v>0</v>
      </c>
      <c r="J70" s="24">
        <v>0</v>
      </c>
      <c r="K70" s="62">
        <v>0</v>
      </c>
      <c r="L70" s="29">
        <v>12568.2</v>
      </c>
      <c r="M70" s="66">
        <v>0</v>
      </c>
      <c r="N70" s="24">
        <v>0</v>
      </c>
      <c r="O70" s="24">
        <v>0</v>
      </c>
      <c r="P70" s="29">
        <v>0</v>
      </c>
    </row>
    <row r="71" spans="1:16" s="1" customFormat="1" ht="25.5" customHeight="1">
      <c r="A71" s="96" t="s">
        <v>78</v>
      </c>
      <c r="B71" s="73" t="s">
        <v>233</v>
      </c>
      <c r="C71" s="96" t="s">
        <v>226</v>
      </c>
      <c r="D71" s="96" t="s">
        <v>79</v>
      </c>
      <c r="E71" s="17" t="s">
        <v>18</v>
      </c>
      <c r="F71" s="100">
        <f>H71+I71+J71+K71+L71+M71+N71+O71+P71</f>
        <v>465390</v>
      </c>
      <c r="G71" s="101"/>
      <c r="H71" s="24">
        <f>H72</f>
        <v>0</v>
      </c>
      <c r="I71" s="24">
        <f t="shared" si="41"/>
        <v>0</v>
      </c>
      <c r="J71" s="24">
        <f t="shared" si="41"/>
        <v>0</v>
      </c>
      <c r="K71" s="62">
        <f t="shared" si="41"/>
        <v>0</v>
      </c>
      <c r="L71" s="29">
        <f t="shared" si="41"/>
        <v>271700</v>
      </c>
      <c r="M71" s="66">
        <f t="shared" si="41"/>
        <v>193690</v>
      </c>
      <c r="N71" s="24">
        <f t="shared" si="41"/>
        <v>0</v>
      </c>
      <c r="O71" s="24">
        <f t="shared" si="41"/>
        <v>0</v>
      </c>
      <c r="P71" s="29">
        <f t="shared" si="41"/>
        <v>0</v>
      </c>
    </row>
    <row r="72" spans="1:16" s="1" customFormat="1" ht="145.5" customHeight="1">
      <c r="A72" s="98"/>
      <c r="B72" s="74"/>
      <c r="C72" s="98"/>
      <c r="D72" s="98"/>
      <c r="E72" s="17" t="s">
        <v>75</v>
      </c>
      <c r="F72" s="25" t="s">
        <v>19</v>
      </c>
      <c r="G72" s="18">
        <f>H72+I72+J72+K72+L72+M72+N72+O72+P72</f>
        <v>465390</v>
      </c>
      <c r="H72" s="24">
        <v>0</v>
      </c>
      <c r="I72" s="24">
        <v>0</v>
      </c>
      <c r="J72" s="24">
        <v>0</v>
      </c>
      <c r="K72" s="62">
        <v>0</v>
      </c>
      <c r="L72" s="29">
        <v>271700</v>
      </c>
      <c r="M72" s="66">
        <v>193690</v>
      </c>
      <c r="N72" s="24">
        <v>0</v>
      </c>
      <c r="O72" s="24">
        <v>0</v>
      </c>
      <c r="P72" s="29">
        <v>0</v>
      </c>
    </row>
    <row r="73" spans="1:16" s="1" customFormat="1" ht="24.9" customHeight="1">
      <c r="A73" s="88" t="s">
        <v>80</v>
      </c>
      <c r="B73" s="89" t="s">
        <v>81</v>
      </c>
      <c r="C73" s="88" t="s">
        <v>226</v>
      </c>
      <c r="D73" s="96" t="s">
        <v>82</v>
      </c>
      <c r="E73" s="17" t="s">
        <v>18</v>
      </c>
      <c r="F73" s="100">
        <f>H73+I73+J73+K73+L73+M73+N73+O73+P73</f>
        <v>1599.7</v>
      </c>
      <c r="G73" s="101"/>
      <c r="H73" s="24">
        <f>H74</f>
        <v>1599.7</v>
      </c>
      <c r="I73" s="24">
        <f t="shared" ref="I73:P75" si="42">I74</f>
        <v>0</v>
      </c>
      <c r="J73" s="24">
        <f t="shared" si="42"/>
        <v>0</v>
      </c>
      <c r="K73" s="62">
        <f t="shared" si="42"/>
        <v>0</v>
      </c>
      <c r="L73" s="29">
        <f t="shared" si="42"/>
        <v>0</v>
      </c>
      <c r="M73" s="66">
        <f t="shared" si="42"/>
        <v>0</v>
      </c>
      <c r="N73" s="24">
        <f t="shared" si="42"/>
        <v>0</v>
      </c>
      <c r="O73" s="24">
        <f t="shared" si="42"/>
        <v>0</v>
      </c>
      <c r="P73" s="29">
        <f t="shared" si="42"/>
        <v>0</v>
      </c>
    </row>
    <row r="74" spans="1:16" s="1" customFormat="1" ht="24.9" customHeight="1">
      <c r="A74" s="88"/>
      <c r="B74" s="89"/>
      <c r="C74" s="88"/>
      <c r="D74" s="98"/>
      <c r="E74" s="17" t="s">
        <v>39</v>
      </c>
      <c r="F74" s="25" t="s">
        <v>20</v>
      </c>
      <c r="G74" s="18">
        <f>H74+I74+J74+K74+L74+M74+N74+O74+P74</f>
        <v>1599.7</v>
      </c>
      <c r="H74" s="24">
        <f>H75</f>
        <v>1599.7</v>
      </c>
      <c r="I74" s="24">
        <f t="shared" si="42"/>
        <v>0</v>
      </c>
      <c r="J74" s="24">
        <f t="shared" si="42"/>
        <v>0</v>
      </c>
      <c r="K74" s="62">
        <f t="shared" si="42"/>
        <v>0</v>
      </c>
      <c r="L74" s="29">
        <f t="shared" si="42"/>
        <v>0</v>
      </c>
      <c r="M74" s="66">
        <f t="shared" si="42"/>
        <v>0</v>
      </c>
      <c r="N74" s="24">
        <f t="shared" si="42"/>
        <v>0</v>
      </c>
      <c r="O74" s="24">
        <f t="shared" si="42"/>
        <v>0</v>
      </c>
      <c r="P74" s="29">
        <f t="shared" si="42"/>
        <v>0</v>
      </c>
    </row>
    <row r="75" spans="1:16" s="1" customFormat="1" ht="24.9" customHeight="1">
      <c r="A75" s="96" t="s">
        <v>206</v>
      </c>
      <c r="B75" s="73" t="s">
        <v>218</v>
      </c>
      <c r="C75" s="96" t="s">
        <v>226</v>
      </c>
      <c r="D75" s="96" t="s">
        <v>83</v>
      </c>
      <c r="E75" s="17" t="s">
        <v>18</v>
      </c>
      <c r="F75" s="100">
        <f>H75+I75+J75+K75+L75+M75</f>
        <v>1599.7</v>
      </c>
      <c r="G75" s="101"/>
      <c r="H75" s="24">
        <f>H76</f>
        <v>1599.7</v>
      </c>
      <c r="I75" s="24">
        <f t="shared" si="42"/>
        <v>0</v>
      </c>
      <c r="J75" s="24">
        <f t="shared" si="42"/>
        <v>0</v>
      </c>
      <c r="K75" s="62">
        <f t="shared" si="42"/>
        <v>0</v>
      </c>
      <c r="L75" s="29">
        <f t="shared" si="42"/>
        <v>0</v>
      </c>
      <c r="M75" s="66">
        <f t="shared" si="42"/>
        <v>0</v>
      </c>
      <c r="N75" s="24">
        <f t="shared" si="42"/>
        <v>0</v>
      </c>
      <c r="O75" s="24">
        <f t="shared" si="42"/>
        <v>0</v>
      </c>
      <c r="P75" s="29">
        <f t="shared" si="42"/>
        <v>0</v>
      </c>
    </row>
    <row r="76" spans="1:16" s="1" customFormat="1" ht="33" customHeight="1">
      <c r="A76" s="98"/>
      <c r="B76" s="74"/>
      <c r="C76" s="98"/>
      <c r="D76" s="98"/>
      <c r="E76" s="17" t="s">
        <v>39</v>
      </c>
      <c r="F76" s="25" t="s">
        <v>20</v>
      </c>
      <c r="G76" s="18">
        <f>H76+I76+J76+K76+L76+M76</f>
        <v>1599.7</v>
      </c>
      <c r="H76" s="24">
        <v>1599.7</v>
      </c>
      <c r="I76" s="24">
        <v>0</v>
      </c>
      <c r="J76" s="24">
        <v>0</v>
      </c>
      <c r="K76" s="62">
        <v>0</v>
      </c>
      <c r="L76" s="29">
        <v>0</v>
      </c>
      <c r="M76" s="66">
        <v>0</v>
      </c>
      <c r="N76" s="24">
        <v>0</v>
      </c>
      <c r="O76" s="24">
        <v>0</v>
      </c>
      <c r="P76" s="29">
        <v>0</v>
      </c>
    </row>
    <row r="77" spans="1:16" s="11" customFormat="1" ht="42.75" customHeight="1">
      <c r="A77" s="88" t="s">
        <v>84</v>
      </c>
      <c r="B77" s="89" t="s">
        <v>85</v>
      </c>
      <c r="C77" s="88" t="s">
        <v>47</v>
      </c>
      <c r="D77" s="88" t="s">
        <v>86</v>
      </c>
      <c r="E77" s="17" t="s">
        <v>18</v>
      </c>
      <c r="F77" s="100">
        <f>H77+I77+J77+K77+L77+M77+N77+O77+P77</f>
        <v>123852.59999999999</v>
      </c>
      <c r="G77" s="101"/>
      <c r="H77" s="24">
        <f>H78+H79</f>
        <v>35291.4</v>
      </c>
      <c r="I77" s="24">
        <f t="shared" ref="I77:O77" si="43">I78+I79</f>
        <v>72313.299999999988</v>
      </c>
      <c r="J77" s="24">
        <f t="shared" si="43"/>
        <v>13746.6</v>
      </c>
      <c r="K77" s="62">
        <f t="shared" si="43"/>
        <v>2501.3000000000002</v>
      </c>
      <c r="L77" s="29">
        <f t="shared" si="43"/>
        <v>0</v>
      </c>
      <c r="M77" s="66">
        <f t="shared" si="43"/>
        <v>0</v>
      </c>
      <c r="N77" s="24">
        <f t="shared" si="43"/>
        <v>0</v>
      </c>
      <c r="O77" s="24">
        <f t="shared" si="43"/>
        <v>0</v>
      </c>
      <c r="P77" s="29">
        <f t="shared" ref="P77" si="44">P78+P79</f>
        <v>0</v>
      </c>
    </row>
    <row r="78" spans="1:16" s="1" customFormat="1" ht="23.25" customHeight="1">
      <c r="A78" s="88"/>
      <c r="B78" s="89"/>
      <c r="C78" s="88"/>
      <c r="D78" s="88"/>
      <c r="E78" s="73" t="s">
        <v>221</v>
      </c>
      <c r="F78" s="25" t="s">
        <v>19</v>
      </c>
      <c r="G78" s="18">
        <f>H78+I78+J78+K78+L78+M78+N78+O78+P78</f>
        <v>84772.2</v>
      </c>
      <c r="H78" s="24">
        <f>H81</f>
        <v>29450</v>
      </c>
      <c r="I78" s="24">
        <f t="shared" ref="I78:O79" si="45">I81</f>
        <v>48942.7</v>
      </c>
      <c r="J78" s="24">
        <f t="shared" si="45"/>
        <v>6379.5</v>
      </c>
      <c r="K78" s="62">
        <f t="shared" si="45"/>
        <v>0</v>
      </c>
      <c r="L78" s="29">
        <f t="shared" si="45"/>
        <v>0</v>
      </c>
      <c r="M78" s="66">
        <f t="shared" si="45"/>
        <v>0</v>
      </c>
      <c r="N78" s="24">
        <f t="shared" si="45"/>
        <v>0</v>
      </c>
      <c r="O78" s="24">
        <f t="shared" si="45"/>
        <v>0</v>
      </c>
      <c r="P78" s="29">
        <f t="shared" ref="P78" si="46">P81</f>
        <v>0</v>
      </c>
    </row>
    <row r="79" spans="1:16" s="1" customFormat="1" ht="15" customHeight="1">
      <c r="A79" s="88"/>
      <c r="B79" s="89"/>
      <c r="C79" s="88"/>
      <c r="D79" s="88"/>
      <c r="E79" s="74"/>
      <c r="F79" s="25" t="s">
        <v>20</v>
      </c>
      <c r="G79" s="18">
        <f>H79+I79+J79+K79+L79+M79+N79+O79+P79</f>
        <v>39080.400000000001</v>
      </c>
      <c r="H79" s="24">
        <f>H82</f>
        <v>5841.4</v>
      </c>
      <c r="I79" s="24">
        <f t="shared" si="45"/>
        <v>23370.6</v>
      </c>
      <c r="J79" s="24">
        <f t="shared" si="45"/>
        <v>7367.1</v>
      </c>
      <c r="K79" s="62">
        <f t="shared" si="45"/>
        <v>2501.3000000000002</v>
      </c>
      <c r="L79" s="29">
        <f t="shared" si="45"/>
        <v>0</v>
      </c>
      <c r="M79" s="66">
        <f t="shared" si="45"/>
        <v>0</v>
      </c>
      <c r="N79" s="24">
        <f t="shared" si="45"/>
        <v>0</v>
      </c>
      <c r="O79" s="24">
        <f t="shared" si="45"/>
        <v>0</v>
      </c>
      <c r="P79" s="29">
        <f t="shared" ref="P79" si="47">P82</f>
        <v>0</v>
      </c>
    </row>
    <row r="80" spans="1:16" s="1" customFormat="1" ht="27" customHeight="1">
      <c r="A80" s="88" t="s">
        <v>87</v>
      </c>
      <c r="B80" s="89" t="s">
        <v>88</v>
      </c>
      <c r="C80" s="88" t="s">
        <v>47</v>
      </c>
      <c r="D80" s="88" t="s">
        <v>89</v>
      </c>
      <c r="E80" s="17" t="s">
        <v>18</v>
      </c>
      <c r="F80" s="100">
        <f>H80+I80+J80+K80+L80+M80+N80+O80+P80</f>
        <v>123852.59999999999</v>
      </c>
      <c r="G80" s="101">
        <f t="shared" ref="G80" si="48">SUM(H80:P80)</f>
        <v>123852.59999999999</v>
      </c>
      <c r="H80" s="24">
        <f>H81+H82</f>
        <v>35291.4</v>
      </c>
      <c r="I80" s="24">
        <f t="shared" ref="I80:P80" si="49">I81+I82</f>
        <v>72313.299999999988</v>
      </c>
      <c r="J80" s="24">
        <f t="shared" si="49"/>
        <v>13746.6</v>
      </c>
      <c r="K80" s="62">
        <f t="shared" si="49"/>
        <v>2501.3000000000002</v>
      </c>
      <c r="L80" s="29">
        <f t="shared" si="49"/>
        <v>0</v>
      </c>
      <c r="M80" s="66">
        <f t="shared" si="49"/>
        <v>0</v>
      </c>
      <c r="N80" s="24">
        <f t="shared" si="49"/>
        <v>0</v>
      </c>
      <c r="O80" s="24">
        <f t="shared" si="49"/>
        <v>0</v>
      </c>
      <c r="P80" s="29">
        <f t="shared" si="49"/>
        <v>0</v>
      </c>
    </row>
    <row r="81" spans="1:16" s="1" customFormat="1" ht="21" customHeight="1">
      <c r="A81" s="88"/>
      <c r="B81" s="89"/>
      <c r="C81" s="88"/>
      <c r="D81" s="88"/>
      <c r="E81" s="73" t="s">
        <v>90</v>
      </c>
      <c r="F81" s="25" t="s">
        <v>19</v>
      </c>
      <c r="G81" s="18">
        <f>SUM(H81:P81)</f>
        <v>84772.2</v>
      </c>
      <c r="H81" s="24">
        <f>H88</f>
        <v>29450</v>
      </c>
      <c r="I81" s="24">
        <f t="shared" ref="I81:P81" si="50">I88</f>
        <v>48942.7</v>
      </c>
      <c r="J81" s="24">
        <f t="shared" si="50"/>
        <v>6379.5</v>
      </c>
      <c r="K81" s="62">
        <f t="shared" si="50"/>
        <v>0</v>
      </c>
      <c r="L81" s="29">
        <f t="shared" si="50"/>
        <v>0</v>
      </c>
      <c r="M81" s="66">
        <f t="shared" si="50"/>
        <v>0</v>
      </c>
      <c r="N81" s="24">
        <f t="shared" si="50"/>
        <v>0</v>
      </c>
      <c r="O81" s="24">
        <f t="shared" si="50"/>
        <v>0</v>
      </c>
      <c r="P81" s="29">
        <f t="shared" si="50"/>
        <v>0</v>
      </c>
    </row>
    <row r="82" spans="1:16" s="1" customFormat="1" ht="18.75" customHeight="1">
      <c r="A82" s="88"/>
      <c r="B82" s="89"/>
      <c r="C82" s="88"/>
      <c r="D82" s="88"/>
      <c r="E82" s="74"/>
      <c r="F82" s="25" t="s">
        <v>20</v>
      </c>
      <c r="G82" s="18">
        <f>SUM(H82:P82)</f>
        <v>39080.400000000001</v>
      </c>
      <c r="H82" s="24">
        <f>H84+H86+H89</f>
        <v>5841.4</v>
      </c>
      <c r="I82" s="24">
        <f t="shared" ref="I82:P82" si="51">I84+I86+I89</f>
        <v>23370.6</v>
      </c>
      <c r="J82" s="24">
        <f t="shared" si="51"/>
        <v>7367.1</v>
      </c>
      <c r="K82" s="62">
        <f t="shared" si="51"/>
        <v>2501.3000000000002</v>
      </c>
      <c r="L82" s="29">
        <f t="shared" si="51"/>
        <v>0</v>
      </c>
      <c r="M82" s="66">
        <f t="shared" si="51"/>
        <v>0</v>
      </c>
      <c r="N82" s="24">
        <f t="shared" si="51"/>
        <v>0</v>
      </c>
      <c r="O82" s="24">
        <f t="shared" si="51"/>
        <v>0</v>
      </c>
      <c r="P82" s="29">
        <f t="shared" si="51"/>
        <v>0</v>
      </c>
    </row>
    <row r="83" spans="1:16" s="1" customFormat="1" ht="26.25" customHeight="1">
      <c r="A83" s="88" t="s">
        <v>91</v>
      </c>
      <c r="B83" s="89" t="s">
        <v>217</v>
      </c>
      <c r="C83" s="88" t="s">
        <v>47</v>
      </c>
      <c r="D83" s="88" t="s">
        <v>92</v>
      </c>
      <c r="E83" s="17" t="s">
        <v>36</v>
      </c>
      <c r="F83" s="100">
        <f>H83+I83+J83+K83+L83+M83+N83+O83+P83</f>
        <v>10969.900000000001</v>
      </c>
      <c r="G83" s="101"/>
      <c r="H83" s="24">
        <f>H84</f>
        <v>5110.6000000000004</v>
      </c>
      <c r="I83" s="24">
        <f>I84</f>
        <v>1229.7</v>
      </c>
      <c r="J83" s="24">
        <f t="shared" ref="J83:P83" si="52">J84</f>
        <v>2128.3000000000002</v>
      </c>
      <c r="K83" s="62">
        <f t="shared" si="52"/>
        <v>2501.3000000000002</v>
      </c>
      <c r="L83" s="29">
        <f t="shared" si="52"/>
        <v>0</v>
      </c>
      <c r="M83" s="66">
        <f t="shared" si="52"/>
        <v>0</v>
      </c>
      <c r="N83" s="24">
        <f t="shared" si="52"/>
        <v>0</v>
      </c>
      <c r="O83" s="24">
        <f t="shared" si="52"/>
        <v>0</v>
      </c>
      <c r="P83" s="29">
        <f t="shared" si="52"/>
        <v>0</v>
      </c>
    </row>
    <row r="84" spans="1:16" s="1" customFormat="1" ht="43.2" customHeight="1">
      <c r="A84" s="88"/>
      <c r="B84" s="89"/>
      <c r="C84" s="88"/>
      <c r="D84" s="88"/>
      <c r="E84" s="55" t="s">
        <v>247</v>
      </c>
      <c r="F84" s="25" t="s">
        <v>20</v>
      </c>
      <c r="G84" s="18">
        <f>H84+I84+J84+K84+L84+M84+N84+O84+P84</f>
        <v>10969.900000000001</v>
      </c>
      <c r="H84" s="24">
        <f>4970+143.5-2.9</f>
        <v>5110.6000000000004</v>
      </c>
      <c r="I84" s="24">
        <v>1229.7</v>
      </c>
      <c r="J84" s="24">
        <v>2128.3000000000002</v>
      </c>
      <c r="K84" s="62">
        <v>2501.3000000000002</v>
      </c>
      <c r="L84" s="29">
        <v>0</v>
      </c>
      <c r="M84" s="66">
        <v>0</v>
      </c>
      <c r="N84" s="24">
        <v>0</v>
      </c>
      <c r="O84" s="24">
        <v>0</v>
      </c>
      <c r="P84" s="29">
        <v>0</v>
      </c>
    </row>
    <row r="85" spans="1:16" s="1" customFormat="1" ht="24.9" customHeight="1">
      <c r="A85" s="96" t="s">
        <v>93</v>
      </c>
      <c r="B85" s="73" t="s">
        <v>234</v>
      </c>
      <c r="C85" s="88" t="s">
        <v>47</v>
      </c>
      <c r="D85" s="96" t="s">
        <v>94</v>
      </c>
      <c r="E85" s="17" t="s">
        <v>36</v>
      </c>
      <c r="F85" s="100">
        <f>H85+I85+J85+K85+L85+M85+N85+O85+P85</f>
        <v>1444.7</v>
      </c>
      <c r="G85" s="101"/>
      <c r="H85" s="24">
        <f>H86</f>
        <v>727.9</v>
      </c>
      <c r="I85" s="24">
        <f t="shared" ref="I85:P85" si="53">I86</f>
        <v>501.8</v>
      </c>
      <c r="J85" s="24">
        <f t="shared" si="53"/>
        <v>215</v>
      </c>
      <c r="K85" s="62">
        <f t="shared" si="53"/>
        <v>0</v>
      </c>
      <c r="L85" s="29">
        <f t="shared" si="53"/>
        <v>0</v>
      </c>
      <c r="M85" s="66">
        <f t="shared" si="53"/>
        <v>0</v>
      </c>
      <c r="N85" s="24">
        <f t="shared" si="53"/>
        <v>0</v>
      </c>
      <c r="O85" s="24">
        <f t="shared" si="53"/>
        <v>0</v>
      </c>
      <c r="P85" s="29">
        <f t="shared" si="53"/>
        <v>0</v>
      </c>
    </row>
    <row r="86" spans="1:16" s="1" customFormat="1" ht="40.5" customHeight="1">
      <c r="A86" s="98"/>
      <c r="B86" s="74"/>
      <c r="C86" s="88"/>
      <c r="D86" s="98"/>
      <c r="E86" s="51" t="s">
        <v>232</v>
      </c>
      <c r="F86" s="25" t="s">
        <v>20</v>
      </c>
      <c r="G86" s="18">
        <f>H86+I86+J86+K86+L86+M86+N86+O86+P86</f>
        <v>1444.7</v>
      </c>
      <c r="H86" s="24">
        <v>727.9</v>
      </c>
      <c r="I86" s="24">
        <v>501.8</v>
      </c>
      <c r="J86" s="24">
        <v>215</v>
      </c>
      <c r="K86" s="62">
        <v>0</v>
      </c>
      <c r="L86" s="29">
        <v>0</v>
      </c>
      <c r="M86" s="66">
        <v>0</v>
      </c>
      <c r="N86" s="24">
        <v>0</v>
      </c>
      <c r="O86" s="24">
        <v>0</v>
      </c>
      <c r="P86" s="29">
        <v>0</v>
      </c>
    </row>
    <row r="87" spans="1:16" s="1" customFormat="1" ht="24.9" customHeight="1">
      <c r="A87" s="96" t="s">
        <v>95</v>
      </c>
      <c r="B87" s="73" t="s">
        <v>249</v>
      </c>
      <c r="C87" s="96" t="s">
        <v>47</v>
      </c>
      <c r="D87" s="96" t="s">
        <v>96</v>
      </c>
      <c r="E87" s="17" t="s">
        <v>36</v>
      </c>
      <c r="F87" s="100">
        <f>H87+I87+J87+K87+L87+M87+N87+O87+P87</f>
        <v>111437.99999999999</v>
      </c>
      <c r="G87" s="101"/>
      <c r="H87" s="24">
        <f>H89+H88</f>
        <v>29452.9</v>
      </c>
      <c r="I87" s="24">
        <f t="shared" ref="I87:P87" si="54">I89+I88</f>
        <v>70581.799999999988</v>
      </c>
      <c r="J87" s="24">
        <f t="shared" si="54"/>
        <v>11403.3</v>
      </c>
      <c r="K87" s="62">
        <f t="shared" si="54"/>
        <v>0</v>
      </c>
      <c r="L87" s="29">
        <f t="shared" si="54"/>
        <v>0</v>
      </c>
      <c r="M87" s="66">
        <f t="shared" si="54"/>
        <v>0</v>
      </c>
      <c r="N87" s="24">
        <f t="shared" si="54"/>
        <v>0</v>
      </c>
      <c r="O87" s="24">
        <f t="shared" si="54"/>
        <v>0</v>
      </c>
      <c r="P87" s="29">
        <f t="shared" si="54"/>
        <v>0</v>
      </c>
    </row>
    <row r="88" spans="1:16" s="1" customFormat="1" ht="24.9" customHeight="1">
      <c r="A88" s="97"/>
      <c r="B88" s="77"/>
      <c r="C88" s="97"/>
      <c r="D88" s="97"/>
      <c r="E88" s="73" t="s">
        <v>232</v>
      </c>
      <c r="F88" s="25" t="s">
        <v>19</v>
      </c>
      <c r="G88" s="18">
        <f>H88+I88+J88+K88+L88+M88+N88+O88+P88</f>
        <v>84772.2</v>
      </c>
      <c r="H88" s="24">
        <v>29450</v>
      </c>
      <c r="I88" s="24">
        <v>48942.7</v>
      </c>
      <c r="J88" s="24">
        <v>6379.5</v>
      </c>
      <c r="K88" s="62">
        <v>0</v>
      </c>
      <c r="L88" s="29">
        <v>0</v>
      </c>
      <c r="M88" s="66">
        <v>0</v>
      </c>
      <c r="N88" s="24">
        <v>0</v>
      </c>
      <c r="O88" s="24">
        <v>0</v>
      </c>
      <c r="P88" s="29">
        <v>0</v>
      </c>
    </row>
    <row r="89" spans="1:16" s="1" customFormat="1" ht="24.9" customHeight="1">
      <c r="A89" s="98"/>
      <c r="B89" s="74"/>
      <c r="C89" s="98"/>
      <c r="D89" s="98"/>
      <c r="E89" s="74"/>
      <c r="F89" s="25" t="s">
        <v>20</v>
      </c>
      <c r="G89" s="18">
        <f>H89+I89+J89+K89+L89+M89+N89+O89+P89</f>
        <v>26665.8</v>
      </c>
      <c r="H89" s="24">
        <v>2.9</v>
      </c>
      <c r="I89" s="24">
        <v>21639.1</v>
      </c>
      <c r="J89" s="24">
        <v>5023.8</v>
      </c>
      <c r="K89" s="62">
        <v>0</v>
      </c>
      <c r="L89" s="29">
        <v>0</v>
      </c>
      <c r="M89" s="66">
        <v>0</v>
      </c>
      <c r="N89" s="24">
        <v>0</v>
      </c>
      <c r="O89" s="24">
        <v>0</v>
      </c>
      <c r="P89" s="29">
        <v>0</v>
      </c>
    </row>
    <row r="90" spans="1:16" s="1" customFormat="1" ht="24.9" customHeight="1">
      <c r="A90" s="88" t="s">
        <v>97</v>
      </c>
      <c r="B90" s="89" t="s">
        <v>98</v>
      </c>
      <c r="C90" s="88" t="s">
        <v>47</v>
      </c>
      <c r="D90" s="88" t="s">
        <v>99</v>
      </c>
      <c r="E90" s="17" t="s">
        <v>36</v>
      </c>
      <c r="F90" s="100">
        <f>SUM(H90:P90)</f>
        <v>743370.39999999991</v>
      </c>
      <c r="G90" s="101"/>
      <c r="H90" s="24">
        <f>H91+H92+H93</f>
        <v>81090.700000000012</v>
      </c>
      <c r="I90" s="24">
        <f t="shared" ref="I90:P90" si="55">I91+I92+I93</f>
        <v>61154.600000000006</v>
      </c>
      <c r="J90" s="24">
        <f t="shared" si="55"/>
        <v>24770.300000000003</v>
      </c>
      <c r="K90" s="62">
        <f t="shared" si="55"/>
        <v>73842.600000000006</v>
      </c>
      <c r="L90" s="29">
        <f t="shared" si="55"/>
        <v>132799.79999999999</v>
      </c>
      <c r="M90" s="66">
        <f t="shared" si="55"/>
        <v>309261.7</v>
      </c>
      <c r="N90" s="57">
        <f t="shared" si="55"/>
        <v>45894.5</v>
      </c>
      <c r="O90" s="57">
        <f t="shared" si="55"/>
        <v>13938.1</v>
      </c>
      <c r="P90" s="29">
        <f t="shared" si="55"/>
        <v>618.1</v>
      </c>
    </row>
    <row r="91" spans="1:16" s="1" customFormat="1" ht="24.9" customHeight="1">
      <c r="A91" s="88"/>
      <c r="B91" s="89"/>
      <c r="C91" s="88"/>
      <c r="D91" s="88"/>
      <c r="E91" s="73" t="s">
        <v>248</v>
      </c>
      <c r="F91" s="24" t="s">
        <v>100</v>
      </c>
      <c r="G91" s="18">
        <f>H91+I91+J91+K91+L91+M91+N91+O91+P91</f>
        <v>0</v>
      </c>
      <c r="H91" s="24">
        <v>0</v>
      </c>
      <c r="I91" s="30">
        <v>0</v>
      </c>
      <c r="J91" s="30">
        <v>0</v>
      </c>
      <c r="K91" s="62">
        <v>0</v>
      </c>
      <c r="L91" s="30">
        <v>0</v>
      </c>
      <c r="M91" s="66">
        <v>0</v>
      </c>
      <c r="N91" s="30">
        <v>0</v>
      </c>
      <c r="O91" s="30">
        <v>0</v>
      </c>
      <c r="P91" s="30">
        <v>0</v>
      </c>
    </row>
    <row r="92" spans="1:16" s="1" customFormat="1" ht="24.9" customHeight="1">
      <c r="A92" s="88"/>
      <c r="B92" s="89"/>
      <c r="C92" s="88"/>
      <c r="D92" s="88"/>
      <c r="E92" s="102"/>
      <c r="F92" s="25" t="s">
        <v>19</v>
      </c>
      <c r="G92" s="18">
        <f>SUM(H92:P92)</f>
        <v>468477.6</v>
      </c>
      <c r="H92" s="24">
        <f t="shared" ref="H92:P92" si="56">H95+H151</f>
        <v>32267.9</v>
      </c>
      <c r="I92" s="24">
        <f t="shared" si="56"/>
        <v>18169.3</v>
      </c>
      <c r="J92" s="24">
        <f t="shared" si="56"/>
        <v>5108.6000000000004</v>
      </c>
      <c r="K92" s="62">
        <f t="shared" si="56"/>
        <v>57125</v>
      </c>
      <c r="L92" s="29">
        <f t="shared" si="56"/>
        <v>101649.2</v>
      </c>
      <c r="M92" s="66">
        <f t="shared" si="56"/>
        <v>254157.6</v>
      </c>
      <c r="N92" s="24">
        <f t="shared" si="56"/>
        <v>0</v>
      </c>
      <c r="O92" s="24">
        <f t="shared" si="56"/>
        <v>0</v>
      </c>
      <c r="P92" s="29">
        <f t="shared" si="56"/>
        <v>0</v>
      </c>
    </row>
    <row r="93" spans="1:16" s="1" customFormat="1" ht="24.9" customHeight="1">
      <c r="A93" s="88"/>
      <c r="B93" s="89"/>
      <c r="C93" s="88"/>
      <c r="D93" s="88"/>
      <c r="E93" s="103"/>
      <c r="F93" s="25" t="s">
        <v>20</v>
      </c>
      <c r="G93" s="18">
        <f>SUM(H93:P93)</f>
        <v>274892.79999999999</v>
      </c>
      <c r="H93" s="24">
        <f t="shared" ref="H93:P93" si="57">H96+H152</f>
        <v>48822.8</v>
      </c>
      <c r="I93" s="24">
        <f t="shared" si="57"/>
        <v>42985.3</v>
      </c>
      <c r="J93" s="24">
        <f t="shared" si="57"/>
        <v>19661.7</v>
      </c>
      <c r="K93" s="62">
        <f t="shared" si="57"/>
        <v>16717.599999999999</v>
      </c>
      <c r="L93" s="29">
        <f t="shared" si="57"/>
        <v>31150.6</v>
      </c>
      <c r="M93" s="66">
        <f t="shared" si="57"/>
        <v>55104.100000000006</v>
      </c>
      <c r="N93" s="24">
        <f t="shared" si="57"/>
        <v>45894.5</v>
      </c>
      <c r="O93" s="24">
        <f t="shared" si="57"/>
        <v>13938.1</v>
      </c>
      <c r="P93" s="29">
        <f t="shared" si="57"/>
        <v>618.1</v>
      </c>
    </row>
    <row r="94" spans="1:16" s="1" customFormat="1" ht="24.9" customHeight="1">
      <c r="A94" s="88" t="s">
        <v>101</v>
      </c>
      <c r="B94" s="89" t="s">
        <v>102</v>
      </c>
      <c r="C94" s="88" t="s">
        <v>47</v>
      </c>
      <c r="D94" s="88" t="s">
        <v>103</v>
      </c>
      <c r="E94" s="17" t="s">
        <v>36</v>
      </c>
      <c r="F94" s="100">
        <f>SUM(H94:P94)</f>
        <v>478392.6</v>
      </c>
      <c r="G94" s="101"/>
      <c r="H94" s="24">
        <f>H95+H96</f>
        <v>59096.800000000003</v>
      </c>
      <c r="I94" s="24">
        <f t="shared" ref="I94:P94" si="58">I95+I96</f>
        <v>48225.3</v>
      </c>
      <c r="J94" s="24">
        <f t="shared" si="58"/>
        <v>14245.599999999999</v>
      </c>
      <c r="K94" s="62">
        <f t="shared" si="58"/>
        <v>13186</v>
      </c>
      <c r="L94" s="29">
        <f t="shared" si="58"/>
        <v>117689.5</v>
      </c>
      <c r="M94" s="66">
        <f t="shared" si="58"/>
        <v>223653.7</v>
      </c>
      <c r="N94" s="57">
        <f t="shared" si="58"/>
        <v>1059.5</v>
      </c>
      <c r="O94" s="57">
        <f t="shared" si="58"/>
        <v>618.1</v>
      </c>
      <c r="P94" s="29">
        <f t="shared" si="58"/>
        <v>618.1</v>
      </c>
    </row>
    <row r="95" spans="1:16" s="1" customFormat="1" ht="24.9" customHeight="1">
      <c r="A95" s="88"/>
      <c r="B95" s="89"/>
      <c r="C95" s="88"/>
      <c r="D95" s="88"/>
      <c r="E95" s="89" t="s">
        <v>270</v>
      </c>
      <c r="F95" s="25" t="s">
        <v>19</v>
      </c>
      <c r="G95" s="18">
        <f>SUM(H95:P95)</f>
        <v>349946.8</v>
      </c>
      <c r="H95" s="24">
        <f>H112+H121+H144+H147</f>
        <v>22328.5</v>
      </c>
      <c r="I95" s="24">
        <f t="shared" ref="I95:P95" si="59">I112+I121+I144+I147</f>
        <v>18169.3</v>
      </c>
      <c r="J95" s="24">
        <f t="shared" si="59"/>
        <v>3674.8</v>
      </c>
      <c r="K95" s="62">
        <f t="shared" si="59"/>
        <v>7125</v>
      </c>
      <c r="L95" s="29">
        <f t="shared" si="59"/>
        <v>101649.2</v>
      </c>
      <c r="M95" s="66">
        <f t="shared" si="59"/>
        <v>197000</v>
      </c>
      <c r="N95" s="24">
        <f t="shared" si="59"/>
        <v>0</v>
      </c>
      <c r="O95" s="24">
        <f t="shared" si="59"/>
        <v>0</v>
      </c>
      <c r="P95" s="29">
        <f t="shared" si="59"/>
        <v>0</v>
      </c>
    </row>
    <row r="96" spans="1:16" s="1" customFormat="1" ht="24.9" customHeight="1">
      <c r="A96" s="88"/>
      <c r="B96" s="89"/>
      <c r="C96" s="88"/>
      <c r="D96" s="88"/>
      <c r="E96" s="89"/>
      <c r="F96" s="25" t="s">
        <v>20</v>
      </c>
      <c r="G96" s="18">
        <f>SUM(H96:P96)</f>
        <v>128445.80000000002</v>
      </c>
      <c r="H96" s="24">
        <f>H98+H110+H113+H122+H142+H145+H148</f>
        <v>36768.300000000003</v>
      </c>
      <c r="I96" s="66">
        <f t="shared" ref="I96:L96" si="60">I98+I110+I113+I122+I142+I145+I148</f>
        <v>30056</v>
      </c>
      <c r="J96" s="66">
        <f t="shared" si="60"/>
        <v>10570.8</v>
      </c>
      <c r="K96" s="66">
        <f t="shared" si="60"/>
        <v>6061</v>
      </c>
      <c r="L96" s="66">
        <f t="shared" si="60"/>
        <v>16040.3</v>
      </c>
      <c r="M96" s="66">
        <f>M98+M110+M113+M122+M142+M145+M148</f>
        <v>26653.7</v>
      </c>
      <c r="N96" s="66">
        <f t="shared" ref="N96:P96" si="61">N98+N110+N113+N122+N142+N145+N148</f>
        <v>1059.5</v>
      </c>
      <c r="O96" s="66">
        <f t="shared" si="61"/>
        <v>618.1</v>
      </c>
      <c r="P96" s="66">
        <f t="shared" si="61"/>
        <v>618.1</v>
      </c>
    </row>
    <row r="97" spans="1:16" s="52" customFormat="1" ht="24.9" customHeight="1">
      <c r="A97" s="88" t="s">
        <v>104</v>
      </c>
      <c r="B97" s="89" t="s">
        <v>250</v>
      </c>
      <c r="C97" s="88" t="s">
        <v>47</v>
      </c>
      <c r="D97" s="88" t="s">
        <v>105</v>
      </c>
      <c r="E97" s="64" t="s">
        <v>36</v>
      </c>
      <c r="F97" s="100">
        <f>SUM(H97:P97)</f>
        <v>37185.1</v>
      </c>
      <c r="G97" s="101"/>
      <c r="H97" s="66">
        <f>H98</f>
        <v>5082.8</v>
      </c>
      <c r="I97" s="66">
        <f t="shared" ref="I97:P107" si="62">I98</f>
        <v>11465.6</v>
      </c>
      <c r="J97" s="66">
        <f t="shared" si="62"/>
        <v>7934</v>
      </c>
      <c r="K97" s="66">
        <f t="shared" si="62"/>
        <v>2736</v>
      </c>
      <c r="L97" s="66">
        <f t="shared" si="62"/>
        <v>2906.2</v>
      </c>
      <c r="M97" s="66">
        <f t="shared" si="62"/>
        <v>4764.8</v>
      </c>
      <c r="N97" s="66">
        <f t="shared" si="62"/>
        <v>1059.5</v>
      </c>
      <c r="O97" s="66">
        <f t="shared" si="62"/>
        <v>618.1</v>
      </c>
      <c r="P97" s="66">
        <f t="shared" si="62"/>
        <v>618.1</v>
      </c>
    </row>
    <row r="98" spans="1:16" s="52" customFormat="1" ht="33" customHeight="1">
      <c r="A98" s="88"/>
      <c r="B98" s="89"/>
      <c r="C98" s="88"/>
      <c r="D98" s="88"/>
      <c r="E98" s="64" t="s">
        <v>227</v>
      </c>
      <c r="F98" s="25" t="s">
        <v>20</v>
      </c>
      <c r="G98" s="63">
        <f>H98+I98+J98+K98+L98+M98+N98+O98+P98</f>
        <v>37185.1</v>
      </c>
      <c r="H98" s="66">
        <v>5082.8</v>
      </c>
      <c r="I98" s="66">
        <v>11465.6</v>
      </c>
      <c r="J98" s="66">
        <v>7934</v>
      </c>
      <c r="K98" s="66">
        <v>2736</v>
      </c>
      <c r="L98" s="66">
        <v>2906.2</v>
      </c>
      <c r="M98" s="66">
        <f>M100+M102+M104+M106+M108</f>
        <v>4764.8</v>
      </c>
      <c r="N98" s="66">
        <f>N100+N106</f>
        <v>1059.5</v>
      </c>
      <c r="O98" s="66">
        <v>618.1</v>
      </c>
      <c r="P98" s="66">
        <v>618.1</v>
      </c>
    </row>
    <row r="99" spans="1:16" s="52" customFormat="1" ht="24.9" customHeight="1">
      <c r="A99" s="88" t="s">
        <v>273</v>
      </c>
      <c r="B99" s="89" t="s">
        <v>278</v>
      </c>
      <c r="C99" s="88"/>
      <c r="D99" s="88"/>
      <c r="E99" s="64" t="s">
        <v>36</v>
      </c>
      <c r="F99" s="100">
        <f>SUM(H99:P99)</f>
        <v>1186.9000000000001</v>
      </c>
      <c r="G99" s="101"/>
      <c r="H99" s="66">
        <f>H100</f>
        <v>0</v>
      </c>
      <c r="I99" s="66">
        <f t="shared" si="62"/>
        <v>0</v>
      </c>
      <c r="J99" s="66">
        <f t="shared" si="62"/>
        <v>0</v>
      </c>
      <c r="K99" s="66">
        <f t="shared" si="62"/>
        <v>0</v>
      </c>
      <c r="L99" s="66">
        <f t="shared" si="62"/>
        <v>0</v>
      </c>
      <c r="M99" s="66">
        <f t="shared" si="62"/>
        <v>568.79999999999995</v>
      </c>
      <c r="N99" s="66">
        <f t="shared" si="62"/>
        <v>618.1</v>
      </c>
      <c r="O99" s="66">
        <f t="shared" si="62"/>
        <v>0</v>
      </c>
      <c r="P99" s="66">
        <f t="shared" si="62"/>
        <v>0</v>
      </c>
    </row>
    <row r="100" spans="1:16" s="52" customFormat="1" ht="33" customHeight="1">
      <c r="A100" s="88"/>
      <c r="B100" s="89"/>
      <c r="C100" s="88"/>
      <c r="D100" s="88"/>
      <c r="E100" s="64" t="s">
        <v>274</v>
      </c>
      <c r="F100" s="25" t="s">
        <v>20</v>
      </c>
      <c r="G100" s="63">
        <f>H100+I100+J100+K100+L100+M100+N100+O100+P100</f>
        <v>1186.9000000000001</v>
      </c>
      <c r="H100" s="66">
        <v>0</v>
      </c>
      <c r="I100" s="66">
        <v>0</v>
      </c>
      <c r="J100" s="66">
        <v>0</v>
      </c>
      <c r="K100" s="66">
        <v>0</v>
      </c>
      <c r="L100" s="66">
        <v>0</v>
      </c>
      <c r="M100" s="66">
        <v>568.79999999999995</v>
      </c>
      <c r="N100" s="66">
        <v>618.1</v>
      </c>
      <c r="O100" s="66">
        <v>0</v>
      </c>
      <c r="P100" s="66">
        <v>0</v>
      </c>
    </row>
    <row r="101" spans="1:16" s="52" customFormat="1" ht="24.9" customHeight="1">
      <c r="A101" s="88" t="s">
        <v>275</v>
      </c>
      <c r="B101" s="89" t="s">
        <v>279</v>
      </c>
      <c r="C101" s="88"/>
      <c r="D101" s="88"/>
      <c r="E101" s="64" t="s">
        <v>36</v>
      </c>
      <c r="F101" s="100">
        <f>SUM(H101:P101)</f>
        <v>345</v>
      </c>
      <c r="G101" s="101"/>
      <c r="H101" s="66">
        <f>H102</f>
        <v>0</v>
      </c>
      <c r="I101" s="66">
        <f t="shared" si="62"/>
        <v>0</v>
      </c>
      <c r="J101" s="66">
        <f t="shared" si="62"/>
        <v>0</v>
      </c>
      <c r="K101" s="66">
        <f t="shared" si="62"/>
        <v>0</v>
      </c>
      <c r="L101" s="66">
        <f t="shared" si="62"/>
        <v>0</v>
      </c>
      <c r="M101" s="66">
        <f t="shared" si="62"/>
        <v>345</v>
      </c>
      <c r="N101" s="66">
        <f t="shared" si="62"/>
        <v>0</v>
      </c>
      <c r="O101" s="66">
        <f t="shared" si="62"/>
        <v>0</v>
      </c>
      <c r="P101" s="66">
        <f t="shared" si="62"/>
        <v>0</v>
      </c>
    </row>
    <row r="102" spans="1:16" s="52" customFormat="1" ht="33" customHeight="1">
      <c r="A102" s="88"/>
      <c r="B102" s="89"/>
      <c r="C102" s="88"/>
      <c r="D102" s="88"/>
      <c r="E102" s="64" t="s">
        <v>274</v>
      </c>
      <c r="F102" s="25" t="s">
        <v>20</v>
      </c>
      <c r="G102" s="63">
        <f>H102+I102+J102+K102+L102+M102+N102+O102+P102</f>
        <v>345</v>
      </c>
      <c r="H102" s="66">
        <v>0</v>
      </c>
      <c r="I102" s="66">
        <v>0</v>
      </c>
      <c r="J102" s="66">
        <v>0</v>
      </c>
      <c r="K102" s="66">
        <v>0</v>
      </c>
      <c r="L102" s="66">
        <v>0</v>
      </c>
      <c r="M102" s="66">
        <v>345</v>
      </c>
      <c r="N102" s="66">
        <v>0</v>
      </c>
      <c r="O102" s="66">
        <v>0</v>
      </c>
      <c r="P102" s="66">
        <v>0</v>
      </c>
    </row>
    <row r="103" spans="1:16" s="52" customFormat="1" ht="24.9" customHeight="1">
      <c r="A103" s="96" t="s">
        <v>276</v>
      </c>
      <c r="B103" s="73" t="s">
        <v>280</v>
      </c>
      <c r="C103" s="96"/>
      <c r="D103" s="96"/>
      <c r="E103" s="64" t="s">
        <v>36</v>
      </c>
      <c r="F103" s="100">
        <f>SUM(H103:P103)</f>
        <v>1338.7</v>
      </c>
      <c r="G103" s="101"/>
      <c r="H103" s="66">
        <f>H104</f>
        <v>0</v>
      </c>
      <c r="I103" s="66">
        <f t="shared" si="62"/>
        <v>0</v>
      </c>
      <c r="J103" s="66">
        <f t="shared" si="62"/>
        <v>0</v>
      </c>
      <c r="K103" s="66">
        <f t="shared" si="62"/>
        <v>0</v>
      </c>
      <c r="L103" s="66">
        <f t="shared" si="62"/>
        <v>0</v>
      </c>
      <c r="M103" s="66">
        <f t="shared" si="62"/>
        <v>1338.7</v>
      </c>
      <c r="N103" s="66">
        <f t="shared" si="62"/>
        <v>0</v>
      </c>
      <c r="O103" s="66">
        <f t="shared" si="62"/>
        <v>0</v>
      </c>
      <c r="P103" s="66">
        <f t="shared" si="62"/>
        <v>0</v>
      </c>
    </row>
    <row r="104" spans="1:16" s="52" customFormat="1" ht="33" customHeight="1">
      <c r="A104" s="98"/>
      <c r="B104" s="74"/>
      <c r="C104" s="98"/>
      <c r="D104" s="98"/>
      <c r="E104" s="64" t="s">
        <v>274</v>
      </c>
      <c r="F104" s="25" t="s">
        <v>20</v>
      </c>
      <c r="G104" s="63">
        <f>H104+I104+J104+K104+L104+M104+N104+O104+P104</f>
        <v>1338.7</v>
      </c>
      <c r="H104" s="66">
        <v>0</v>
      </c>
      <c r="I104" s="66">
        <v>0</v>
      </c>
      <c r="J104" s="66">
        <v>0</v>
      </c>
      <c r="K104" s="66">
        <v>0</v>
      </c>
      <c r="L104" s="66">
        <v>0</v>
      </c>
      <c r="M104" s="66">
        <v>1338.7</v>
      </c>
      <c r="N104" s="66">
        <v>0</v>
      </c>
      <c r="O104" s="66">
        <v>0</v>
      </c>
      <c r="P104" s="66">
        <v>0</v>
      </c>
    </row>
    <row r="105" spans="1:16" s="52" customFormat="1" ht="24.9" customHeight="1">
      <c r="A105" s="96" t="s">
        <v>277</v>
      </c>
      <c r="B105" s="73" t="s">
        <v>281</v>
      </c>
      <c r="C105" s="96"/>
      <c r="D105" s="96"/>
      <c r="E105" s="64" t="s">
        <v>36</v>
      </c>
      <c r="F105" s="100">
        <f>SUM(H105:P105)</f>
        <v>2472.5</v>
      </c>
      <c r="G105" s="101"/>
      <c r="H105" s="66">
        <f>H106</f>
        <v>0</v>
      </c>
      <c r="I105" s="66">
        <f t="shared" si="62"/>
        <v>0</v>
      </c>
      <c r="J105" s="66">
        <f t="shared" si="62"/>
        <v>0</v>
      </c>
      <c r="K105" s="66">
        <f t="shared" si="62"/>
        <v>0</v>
      </c>
      <c r="L105" s="66">
        <f t="shared" si="62"/>
        <v>0</v>
      </c>
      <c r="M105" s="66">
        <f t="shared" si="62"/>
        <v>2031.1</v>
      </c>
      <c r="N105" s="66">
        <f t="shared" si="62"/>
        <v>441.4</v>
      </c>
      <c r="O105" s="66">
        <f t="shared" si="62"/>
        <v>0</v>
      </c>
      <c r="P105" s="66">
        <f t="shared" si="62"/>
        <v>0</v>
      </c>
    </row>
    <row r="106" spans="1:16" s="52" customFormat="1" ht="45.75" customHeight="1">
      <c r="A106" s="98"/>
      <c r="B106" s="74"/>
      <c r="C106" s="98"/>
      <c r="D106" s="98"/>
      <c r="E106" s="64" t="s">
        <v>274</v>
      </c>
      <c r="F106" s="25" t="s">
        <v>20</v>
      </c>
      <c r="G106" s="63">
        <f>H106+I106+J106+K106+L106+M106+N106+O106+P106</f>
        <v>2472.5</v>
      </c>
      <c r="H106" s="66">
        <v>0</v>
      </c>
      <c r="I106" s="66">
        <v>0</v>
      </c>
      <c r="J106" s="66">
        <v>0</v>
      </c>
      <c r="K106" s="66">
        <v>0</v>
      </c>
      <c r="L106" s="66">
        <v>0</v>
      </c>
      <c r="M106" s="66">
        <v>2031.1</v>
      </c>
      <c r="N106" s="66">
        <v>441.4</v>
      </c>
      <c r="O106" s="66">
        <v>0</v>
      </c>
      <c r="P106" s="66">
        <v>0</v>
      </c>
    </row>
    <row r="107" spans="1:16" s="52" customFormat="1" ht="24.9" customHeight="1">
      <c r="A107" s="96" t="s">
        <v>282</v>
      </c>
      <c r="B107" s="73" t="s">
        <v>283</v>
      </c>
      <c r="C107" s="96"/>
      <c r="D107" s="96"/>
      <c r="E107" s="64" t="s">
        <v>36</v>
      </c>
      <c r="F107" s="100">
        <f>SUM(H107:P107)</f>
        <v>481.2</v>
      </c>
      <c r="G107" s="101"/>
      <c r="H107" s="66">
        <f>H108</f>
        <v>0</v>
      </c>
      <c r="I107" s="66">
        <f t="shared" si="62"/>
        <v>0</v>
      </c>
      <c r="J107" s="66">
        <f t="shared" si="62"/>
        <v>0</v>
      </c>
      <c r="K107" s="66">
        <f t="shared" si="62"/>
        <v>0</v>
      </c>
      <c r="L107" s="66">
        <f t="shared" si="62"/>
        <v>0</v>
      </c>
      <c r="M107" s="66">
        <f t="shared" si="62"/>
        <v>481.2</v>
      </c>
      <c r="N107" s="66">
        <f t="shared" si="62"/>
        <v>0</v>
      </c>
      <c r="O107" s="66">
        <f t="shared" si="62"/>
        <v>0</v>
      </c>
      <c r="P107" s="66">
        <f t="shared" si="62"/>
        <v>0</v>
      </c>
    </row>
    <row r="108" spans="1:16" s="52" customFormat="1" ht="45.75" customHeight="1">
      <c r="A108" s="98"/>
      <c r="B108" s="74"/>
      <c r="C108" s="98"/>
      <c r="D108" s="98"/>
      <c r="E108" s="64" t="s">
        <v>274</v>
      </c>
      <c r="F108" s="25" t="s">
        <v>20</v>
      </c>
      <c r="G108" s="63">
        <f>H108+I108+J108+K108+L108+M108+N108+O108+P108</f>
        <v>481.2</v>
      </c>
      <c r="H108" s="66">
        <v>0</v>
      </c>
      <c r="I108" s="66">
        <v>0</v>
      </c>
      <c r="J108" s="66">
        <v>0</v>
      </c>
      <c r="K108" s="66">
        <v>0</v>
      </c>
      <c r="L108" s="66">
        <v>0</v>
      </c>
      <c r="M108" s="66">
        <v>481.2</v>
      </c>
      <c r="N108" s="66">
        <v>0</v>
      </c>
      <c r="O108" s="66">
        <v>0</v>
      </c>
      <c r="P108" s="66">
        <v>0</v>
      </c>
    </row>
    <row r="109" spans="1:16" s="1" customFormat="1" ht="24.9" customHeight="1">
      <c r="A109" s="96" t="s">
        <v>106</v>
      </c>
      <c r="B109" s="73" t="s">
        <v>235</v>
      </c>
      <c r="C109" s="88" t="s">
        <v>47</v>
      </c>
      <c r="D109" s="88" t="s">
        <v>107</v>
      </c>
      <c r="E109" s="17" t="s">
        <v>36</v>
      </c>
      <c r="F109" s="100">
        <f>H109+I109+J109+K109+L109+M109+N109+O109+P109</f>
        <v>8887.2000000000007</v>
      </c>
      <c r="G109" s="101"/>
      <c r="H109" s="24">
        <f>H110</f>
        <v>8887.2000000000007</v>
      </c>
      <c r="I109" s="24">
        <f t="shared" ref="I109:P109" si="63">I110</f>
        <v>0</v>
      </c>
      <c r="J109" s="24">
        <f t="shared" si="63"/>
        <v>0</v>
      </c>
      <c r="K109" s="62">
        <f t="shared" si="63"/>
        <v>0</v>
      </c>
      <c r="L109" s="29">
        <f t="shared" si="63"/>
        <v>0</v>
      </c>
      <c r="M109" s="66">
        <f t="shared" si="63"/>
        <v>0</v>
      </c>
      <c r="N109" s="24">
        <f t="shared" si="63"/>
        <v>0</v>
      </c>
      <c r="O109" s="24">
        <f t="shared" si="63"/>
        <v>0</v>
      </c>
      <c r="P109" s="29">
        <f t="shared" si="63"/>
        <v>0</v>
      </c>
    </row>
    <row r="110" spans="1:16" s="1" customFormat="1" ht="42.75" customHeight="1">
      <c r="A110" s="98"/>
      <c r="B110" s="74"/>
      <c r="C110" s="88"/>
      <c r="D110" s="88"/>
      <c r="E110" s="17" t="s">
        <v>90</v>
      </c>
      <c r="F110" s="25" t="s">
        <v>20</v>
      </c>
      <c r="G110" s="18">
        <f>H110+I110+J110+K110+L110+M110+N110+O110+P110</f>
        <v>8887.2000000000007</v>
      </c>
      <c r="H110" s="24">
        <v>8887.2000000000007</v>
      </c>
      <c r="I110" s="24">
        <v>0</v>
      </c>
      <c r="J110" s="24">
        <v>0</v>
      </c>
      <c r="K110" s="62">
        <v>0</v>
      </c>
      <c r="L110" s="29">
        <v>0</v>
      </c>
      <c r="M110" s="66">
        <v>0</v>
      </c>
      <c r="N110" s="24">
        <v>0</v>
      </c>
      <c r="O110" s="24">
        <v>0</v>
      </c>
      <c r="P110" s="29">
        <v>0</v>
      </c>
    </row>
    <row r="111" spans="1:16" s="1" customFormat="1" ht="24.9" customHeight="1">
      <c r="A111" s="88" t="s">
        <v>108</v>
      </c>
      <c r="B111" s="89" t="s">
        <v>236</v>
      </c>
      <c r="C111" s="88" t="s">
        <v>47</v>
      </c>
      <c r="D111" s="88" t="s">
        <v>109</v>
      </c>
      <c r="E111" s="17" t="s">
        <v>36</v>
      </c>
      <c r="F111" s="100">
        <f>H111+I111+J111+K111+L111+M111+N111+O111+P111</f>
        <v>12975.5</v>
      </c>
      <c r="G111" s="101"/>
      <c r="H111" s="24">
        <f>H112+H113</f>
        <v>0</v>
      </c>
      <c r="I111" s="24">
        <f t="shared" ref="I111:O111" si="64">I112+I113</f>
        <v>0</v>
      </c>
      <c r="J111" s="24">
        <f t="shared" si="64"/>
        <v>3475.5</v>
      </c>
      <c r="K111" s="62">
        <f t="shared" si="64"/>
        <v>9500</v>
      </c>
      <c r="L111" s="29">
        <f t="shared" si="64"/>
        <v>0</v>
      </c>
      <c r="M111" s="66">
        <f t="shared" si="64"/>
        <v>0</v>
      </c>
      <c r="N111" s="24">
        <f t="shared" si="64"/>
        <v>0</v>
      </c>
      <c r="O111" s="24">
        <f t="shared" si="64"/>
        <v>0</v>
      </c>
      <c r="P111" s="29">
        <f t="shared" ref="P111" si="65">P112+P113</f>
        <v>0</v>
      </c>
    </row>
    <row r="112" spans="1:16" s="1" customFormat="1" ht="24.9" customHeight="1">
      <c r="A112" s="88"/>
      <c r="B112" s="89"/>
      <c r="C112" s="88"/>
      <c r="D112" s="88"/>
      <c r="E112" s="89" t="s">
        <v>26</v>
      </c>
      <c r="F112" s="25" t="s">
        <v>19</v>
      </c>
      <c r="G112" s="18">
        <f>H112+I112+J112+K112+L112+M112+N112+O112+P112</f>
        <v>10119.1</v>
      </c>
      <c r="H112" s="24">
        <v>0</v>
      </c>
      <c r="I112" s="24">
        <v>0</v>
      </c>
      <c r="J112" s="24">
        <v>2994.1</v>
      </c>
      <c r="K112" s="62">
        <v>7125</v>
      </c>
      <c r="L112" s="29">
        <v>0</v>
      </c>
      <c r="M112" s="66">
        <v>0</v>
      </c>
      <c r="N112" s="24">
        <v>0</v>
      </c>
      <c r="O112" s="24">
        <v>0</v>
      </c>
      <c r="P112" s="29">
        <v>0</v>
      </c>
    </row>
    <row r="113" spans="1:16" s="1" customFormat="1" ht="48.75" customHeight="1">
      <c r="A113" s="88"/>
      <c r="B113" s="89"/>
      <c r="C113" s="88"/>
      <c r="D113" s="88"/>
      <c r="E113" s="89"/>
      <c r="F113" s="25" t="s">
        <v>20</v>
      </c>
      <c r="G113" s="18">
        <f>H113+I113+J113+K113+L113+M113+N113+O113+P113</f>
        <v>2856.4</v>
      </c>
      <c r="H113" s="24">
        <v>0</v>
      </c>
      <c r="I113" s="24">
        <v>0</v>
      </c>
      <c r="J113" s="24">
        <v>481.4</v>
      </c>
      <c r="K113" s="62">
        <v>2375</v>
      </c>
      <c r="L113" s="29">
        <v>0</v>
      </c>
      <c r="M113" s="66">
        <v>0</v>
      </c>
      <c r="N113" s="24">
        <v>0</v>
      </c>
      <c r="O113" s="24">
        <v>0</v>
      </c>
      <c r="P113" s="29">
        <v>0</v>
      </c>
    </row>
    <row r="114" spans="1:16" s="1" customFormat="1" ht="24.9" customHeight="1">
      <c r="A114" s="88" t="s">
        <v>110</v>
      </c>
      <c r="B114" s="89" t="s">
        <v>251</v>
      </c>
      <c r="C114" s="88"/>
      <c r="D114" s="88"/>
      <c r="E114" s="17" t="s">
        <v>36</v>
      </c>
      <c r="F114" s="100">
        <f>H114+I114+J114+K114+L114+M114+N114+O114+P114</f>
        <v>9500</v>
      </c>
      <c r="G114" s="101"/>
      <c r="H114" s="24">
        <f>H115+H116</f>
        <v>0</v>
      </c>
      <c r="I114" s="24">
        <f>I115+I116</f>
        <v>0</v>
      </c>
      <c r="J114" s="24">
        <f t="shared" ref="J114:O114" si="66">J115+J116</f>
        <v>0</v>
      </c>
      <c r="K114" s="62">
        <f>K115+K116</f>
        <v>9500</v>
      </c>
      <c r="L114" s="29">
        <f t="shared" si="66"/>
        <v>0</v>
      </c>
      <c r="M114" s="66">
        <f t="shared" si="66"/>
        <v>0</v>
      </c>
      <c r="N114" s="24">
        <f t="shared" si="66"/>
        <v>0</v>
      </c>
      <c r="O114" s="24">
        <f t="shared" si="66"/>
        <v>0</v>
      </c>
      <c r="P114" s="29">
        <f t="shared" ref="P114" si="67">P115+P116</f>
        <v>0</v>
      </c>
    </row>
    <row r="115" spans="1:16" s="1" customFormat="1" ht="24.9" customHeight="1">
      <c r="A115" s="88"/>
      <c r="B115" s="89"/>
      <c r="C115" s="88"/>
      <c r="D115" s="88"/>
      <c r="E115" s="89" t="s">
        <v>26</v>
      </c>
      <c r="F115" s="25" t="s">
        <v>19</v>
      </c>
      <c r="G115" s="18">
        <f>H115+I115+J115+K115+L115+M115+N115+O115+P115</f>
        <v>7125</v>
      </c>
      <c r="H115" s="24">
        <v>0</v>
      </c>
      <c r="I115" s="24">
        <v>0</v>
      </c>
      <c r="J115" s="24">
        <v>0</v>
      </c>
      <c r="K115" s="62">
        <v>7125</v>
      </c>
      <c r="L115" s="29">
        <v>0</v>
      </c>
      <c r="M115" s="66">
        <v>0</v>
      </c>
      <c r="N115" s="24">
        <v>0</v>
      </c>
      <c r="O115" s="24">
        <v>0</v>
      </c>
      <c r="P115" s="29">
        <v>0</v>
      </c>
    </row>
    <row r="116" spans="1:16" s="1" customFormat="1" ht="24.9" customHeight="1">
      <c r="A116" s="88"/>
      <c r="B116" s="89"/>
      <c r="C116" s="88"/>
      <c r="D116" s="88"/>
      <c r="E116" s="89"/>
      <c r="F116" s="25" t="s">
        <v>20</v>
      </c>
      <c r="G116" s="18">
        <f>H116+I116+J116+K116+L116+M116+N116+O116+P116</f>
        <v>2375</v>
      </c>
      <c r="H116" s="24">
        <v>0</v>
      </c>
      <c r="I116" s="24">
        <v>0</v>
      </c>
      <c r="J116" s="24">
        <v>0</v>
      </c>
      <c r="K116" s="62">
        <v>2375</v>
      </c>
      <c r="L116" s="29">
        <v>0</v>
      </c>
      <c r="M116" s="66">
        <v>0</v>
      </c>
      <c r="N116" s="24">
        <v>0</v>
      </c>
      <c r="O116" s="24">
        <v>0</v>
      </c>
      <c r="P116" s="29">
        <v>0</v>
      </c>
    </row>
    <row r="117" spans="1:16" s="1" customFormat="1" ht="24.9" customHeight="1">
      <c r="A117" s="44" t="s">
        <v>111</v>
      </c>
      <c r="B117" s="73" t="s">
        <v>112</v>
      </c>
      <c r="C117" s="48"/>
      <c r="D117" s="19"/>
      <c r="E117" s="17" t="s">
        <v>36</v>
      </c>
      <c r="F117" s="100">
        <f>H117+I117+J117+K117+L117+M117+N117+O117+P117</f>
        <v>1925.6</v>
      </c>
      <c r="G117" s="101"/>
      <c r="H117" s="24">
        <f>H118+H119</f>
        <v>0</v>
      </c>
      <c r="I117" s="24">
        <f>I118+I119</f>
        <v>0</v>
      </c>
      <c r="J117" s="24">
        <f t="shared" ref="J117:O117" si="68">J118+J119</f>
        <v>1925.6</v>
      </c>
      <c r="K117" s="62">
        <f t="shared" si="68"/>
        <v>0</v>
      </c>
      <c r="L117" s="29">
        <f t="shared" si="68"/>
        <v>0</v>
      </c>
      <c r="M117" s="66">
        <f t="shared" si="68"/>
        <v>0</v>
      </c>
      <c r="N117" s="24">
        <f t="shared" si="68"/>
        <v>0</v>
      </c>
      <c r="O117" s="24">
        <f t="shared" si="68"/>
        <v>0</v>
      </c>
      <c r="P117" s="29">
        <f t="shared" ref="P117" si="69">P118+P119</f>
        <v>0</v>
      </c>
    </row>
    <row r="118" spans="1:16" s="1" customFormat="1" ht="24.9" customHeight="1">
      <c r="A118" s="45"/>
      <c r="B118" s="77"/>
      <c r="C118" s="49"/>
      <c r="D118" s="23"/>
      <c r="E118" s="21" t="s">
        <v>26</v>
      </c>
      <c r="F118" s="25" t="s">
        <v>19</v>
      </c>
      <c r="G118" s="18">
        <f>H118+I118+J118+K118+L118+M118+N118+O118+P118</f>
        <v>1444.2</v>
      </c>
      <c r="H118" s="24">
        <v>0</v>
      </c>
      <c r="I118" s="24">
        <v>0</v>
      </c>
      <c r="J118" s="24">
        <v>1444.2</v>
      </c>
      <c r="K118" s="62">
        <v>0</v>
      </c>
      <c r="L118" s="29">
        <v>0</v>
      </c>
      <c r="M118" s="66">
        <v>0</v>
      </c>
      <c r="N118" s="24">
        <v>0</v>
      </c>
      <c r="O118" s="24">
        <v>0</v>
      </c>
      <c r="P118" s="29">
        <v>0</v>
      </c>
    </row>
    <row r="119" spans="1:16" s="1" customFormat="1" ht="24.9" customHeight="1">
      <c r="A119" s="46"/>
      <c r="B119" s="74"/>
      <c r="C119" s="50"/>
      <c r="D119" s="20"/>
      <c r="E119" s="22"/>
      <c r="F119" s="25" t="s">
        <v>20</v>
      </c>
      <c r="G119" s="18">
        <f>H119+I119+J119+K119+L119+M119+N119+O119+P119</f>
        <v>481.4</v>
      </c>
      <c r="H119" s="24">
        <v>0</v>
      </c>
      <c r="I119" s="24">
        <v>0</v>
      </c>
      <c r="J119" s="24">
        <v>481.4</v>
      </c>
      <c r="K119" s="62">
        <v>0</v>
      </c>
      <c r="L119" s="29">
        <v>0</v>
      </c>
      <c r="M119" s="66">
        <v>0</v>
      </c>
      <c r="N119" s="24">
        <v>0</v>
      </c>
      <c r="O119" s="24">
        <v>0</v>
      </c>
      <c r="P119" s="29">
        <v>0</v>
      </c>
    </row>
    <row r="120" spans="1:16" s="1" customFormat="1" ht="24.9" customHeight="1">
      <c r="A120" s="44" t="s">
        <v>113</v>
      </c>
      <c r="B120" s="73" t="s">
        <v>114</v>
      </c>
      <c r="C120" s="48" t="s">
        <v>47</v>
      </c>
      <c r="D120" s="19" t="s">
        <v>115</v>
      </c>
      <c r="E120" s="17" t="s">
        <v>36</v>
      </c>
      <c r="F120" s="100">
        <f>H120+I120+J120+K120+L120+M120+N120+O120+P120</f>
        <v>87444.800000000003</v>
      </c>
      <c r="G120" s="101"/>
      <c r="H120" s="24">
        <f>H121+H122</f>
        <v>45126.8</v>
      </c>
      <c r="I120" s="24">
        <f t="shared" ref="I120:P120" si="70">I121+I122</f>
        <v>36759.699999999997</v>
      </c>
      <c r="J120" s="24">
        <f t="shared" si="70"/>
        <v>1886.1000000000001</v>
      </c>
      <c r="K120" s="62">
        <f t="shared" si="70"/>
        <v>0</v>
      </c>
      <c r="L120" s="29">
        <f t="shared" si="70"/>
        <v>3672.2</v>
      </c>
      <c r="M120" s="66">
        <f t="shared" si="70"/>
        <v>0</v>
      </c>
      <c r="N120" s="24">
        <f t="shared" si="70"/>
        <v>0</v>
      </c>
      <c r="O120" s="24">
        <f t="shared" si="70"/>
        <v>0</v>
      </c>
      <c r="P120" s="29">
        <f t="shared" si="70"/>
        <v>0</v>
      </c>
    </row>
    <row r="121" spans="1:16" s="1" customFormat="1" ht="24.9" customHeight="1">
      <c r="A121" s="45"/>
      <c r="B121" s="77"/>
      <c r="C121" s="49"/>
      <c r="D121" s="23"/>
      <c r="E121" s="21" t="s">
        <v>26</v>
      </c>
      <c r="F121" s="25" t="s">
        <v>19</v>
      </c>
      <c r="G121" s="18">
        <f>H121+I121+J121+K121+L121+M121+N121+O121+P121</f>
        <v>42827.7</v>
      </c>
      <c r="H121" s="24">
        <f>H124+H127+H130+H133+H136+H139</f>
        <v>22328.5</v>
      </c>
      <c r="I121" s="24">
        <f t="shared" ref="I121:P121" si="71">I124+I127+I130+I133+I136+I139</f>
        <v>18169.3</v>
      </c>
      <c r="J121" s="24">
        <f t="shared" si="71"/>
        <v>680.7</v>
      </c>
      <c r="K121" s="62">
        <f t="shared" si="71"/>
        <v>0</v>
      </c>
      <c r="L121" s="29">
        <f t="shared" si="71"/>
        <v>1649.2</v>
      </c>
      <c r="M121" s="66">
        <f t="shared" si="71"/>
        <v>0</v>
      </c>
      <c r="N121" s="24">
        <f t="shared" si="71"/>
        <v>0</v>
      </c>
      <c r="O121" s="24">
        <f t="shared" si="71"/>
        <v>0</v>
      </c>
      <c r="P121" s="29">
        <f t="shared" si="71"/>
        <v>0</v>
      </c>
    </row>
    <row r="122" spans="1:16" s="1" customFormat="1" ht="24.9" customHeight="1">
      <c r="A122" s="46"/>
      <c r="B122" s="74"/>
      <c r="C122" s="50"/>
      <c r="D122" s="20"/>
      <c r="E122" s="22"/>
      <c r="F122" s="25" t="s">
        <v>20</v>
      </c>
      <c r="G122" s="18">
        <f>H122+I122+J122+K122+L122+M122+N122+O122+P122</f>
        <v>44617.1</v>
      </c>
      <c r="H122" s="24">
        <f>H125+H128+H131+H134+H137+H140</f>
        <v>22798.3</v>
      </c>
      <c r="I122" s="24">
        <f t="shared" ref="I122:P122" si="72">I125+I128+I131+I134+I137+I140</f>
        <v>18590.400000000001</v>
      </c>
      <c r="J122" s="24">
        <f t="shared" si="72"/>
        <v>1205.4000000000001</v>
      </c>
      <c r="K122" s="62">
        <f t="shared" si="72"/>
        <v>0</v>
      </c>
      <c r="L122" s="29">
        <v>2023</v>
      </c>
      <c r="M122" s="66">
        <f t="shared" si="72"/>
        <v>0</v>
      </c>
      <c r="N122" s="24">
        <f t="shared" si="72"/>
        <v>0</v>
      </c>
      <c r="O122" s="24">
        <f t="shared" si="72"/>
        <v>0</v>
      </c>
      <c r="P122" s="29">
        <f t="shared" si="72"/>
        <v>0</v>
      </c>
    </row>
    <row r="123" spans="1:16" s="1" customFormat="1" ht="24.9" customHeight="1">
      <c r="A123" s="44" t="s">
        <v>116</v>
      </c>
      <c r="B123" s="73" t="s">
        <v>252</v>
      </c>
      <c r="C123" s="48"/>
      <c r="D123" s="19"/>
      <c r="E123" s="17" t="s">
        <v>36</v>
      </c>
      <c r="F123" s="100">
        <f>H123+I123+J123+K123+L123+M123+N123+O123+P123</f>
        <v>1886.1000000000001</v>
      </c>
      <c r="G123" s="101"/>
      <c r="H123" s="24">
        <f>H124+H125</f>
        <v>0</v>
      </c>
      <c r="I123" s="24">
        <f>I124+I125</f>
        <v>0</v>
      </c>
      <c r="J123" s="24">
        <f t="shared" ref="J123:O123" si="73">J124+J125</f>
        <v>1886.1000000000001</v>
      </c>
      <c r="K123" s="62">
        <f t="shared" si="73"/>
        <v>0</v>
      </c>
      <c r="L123" s="29">
        <f t="shared" si="73"/>
        <v>0</v>
      </c>
      <c r="M123" s="66">
        <f t="shared" si="73"/>
        <v>0</v>
      </c>
      <c r="N123" s="24">
        <f t="shared" si="73"/>
        <v>0</v>
      </c>
      <c r="O123" s="24">
        <f t="shared" si="73"/>
        <v>0</v>
      </c>
      <c r="P123" s="29">
        <f t="shared" ref="P123" si="74">P124+P125</f>
        <v>0</v>
      </c>
    </row>
    <row r="124" spans="1:16" s="1" customFormat="1" ht="24.9" customHeight="1">
      <c r="A124" s="45"/>
      <c r="B124" s="77"/>
      <c r="C124" s="49"/>
      <c r="D124" s="23"/>
      <c r="E124" s="21" t="s">
        <v>26</v>
      </c>
      <c r="F124" s="25" t="s">
        <v>19</v>
      </c>
      <c r="G124" s="18">
        <f>H124+I124+J124+K124+L124+M124+N124+O124+P124</f>
        <v>680.7</v>
      </c>
      <c r="H124" s="24">
        <v>0</v>
      </c>
      <c r="I124" s="24">
        <v>0</v>
      </c>
      <c r="J124" s="24">
        <v>680.7</v>
      </c>
      <c r="K124" s="62">
        <v>0</v>
      </c>
      <c r="L124" s="29">
        <v>0</v>
      </c>
      <c r="M124" s="66">
        <v>0</v>
      </c>
      <c r="N124" s="24">
        <v>0</v>
      </c>
      <c r="O124" s="24">
        <v>0</v>
      </c>
      <c r="P124" s="29">
        <v>0</v>
      </c>
    </row>
    <row r="125" spans="1:16" s="1" customFormat="1" ht="24.9" customHeight="1">
      <c r="A125" s="46"/>
      <c r="B125" s="74"/>
      <c r="C125" s="50"/>
      <c r="D125" s="20"/>
      <c r="E125" s="22"/>
      <c r="F125" s="25" t="s">
        <v>20</v>
      </c>
      <c r="G125" s="18">
        <f>H125+I125+J125+K125+L125+M125+N125+O125+P125</f>
        <v>1205.4000000000001</v>
      </c>
      <c r="H125" s="24">
        <v>0</v>
      </c>
      <c r="I125" s="24">
        <v>0</v>
      </c>
      <c r="J125" s="24">
        <v>1205.4000000000001</v>
      </c>
      <c r="K125" s="62">
        <v>0</v>
      </c>
      <c r="L125" s="29">
        <v>0</v>
      </c>
      <c r="M125" s="66">
        <v>0</v>
      </c>
      <c r="N125" s="24">
        <v>0</v>
      </c>
      <c r="O125" s="24">
        <v>0</v>
      </c>
      <c r="P125" s="29">
        <v>0</v>
      </c>
    </row>
    <row r="126" spans="1:16" s="1" customFormat="1" ht="24.9" customHeight="1">
      <c r="A126" s="44" t="s">
        <v>117</v>
      </c>
      <c r="B126" s="73" t="s">
        <v>237</v>
      </c>
      <c r="C126" s="48"/>
      <c r="D126" s="19"/>
      <c r="E126" s="17" t="s">
        <v>36</v>
      </c>
      <c r="F126" s="100">
        <f>H126+I126+J126+K126+L126+M126+N126+O126+P126</f>
        <v>45977.100000000006</v>
      </c>
      <c r="G126" s="101"/>
      <c r="H126" s="24">
        <f>H127+H128</f>
        <v>24919.8</v>
      </c>
      <c r="I126" s="24">
        <f>I127+I128</f>
        <v>21057.300000000003</v>
      </c>
      <c r="J126" s="24">
        <f t="shared" ref="J126:O126" si="75">J127+J128</f>
        <v>0</v>
      </c>
      <c r="K126" s="62">
        <f t="shared" si="75"/>
        <v>0</v>
      </c>
      <c r="L126" s="29">
        <f t="shared" si="75"/>
        <v>0</v>
      </c>
      <c r="M126" s="66">
        <f t="shared" si="75"/>
        <v>0</v>
      </c>
      <c r="N126" s="24">
        <f t="shared" si="75"/>
        <v>0</v>
      </c>
      <c r="O126" s="24">
        <f t="shared" si="75"/>
        <v>0</v>
      </c>
      <c r="P126" s="29">
        <f t="shared" ref="P126" si="76">P127+P128</f>
        <v>0</v>
      </c>
    </row>
    <row r="127" spans="1:16" s="1" customFormat="1" ht="24.9" customHeight="1">
      <c r="A127" s="45"/>
      <c r="B127" s="77"/>
      <c r="C127" s="49"/>
      <c r="D127" s="23"/>
      <c r="E127" s="21" t="s">
        <v>26</v>
      </c>
      <c r="F127" s="25" t="s">
        <v>19</v>
      </c>
      <c r="G127" s="18">
        <f>H127+I127+J127+K127+L127+M127+N127+O127+P127</f>
        <v>22543.1</v>
      </c>
      <c r="H127" s="24">
        <v>12225</v>
      </c>
      <c r="I127" s="24">
        <v>10318.1</v>
      </c>
      <c r="J127" s="24">
        <v>0</v>
      </c>
      <c r="K127" s="62">
        <v>0</v>
      </c>
      <c r="L127" s="29">
        <v>0</v>
      </c>
      <c r="M127" s="66">
        <v>0</v>
      </c>
      <c r="N127" s="24">
        <v>0</v>
      </c>
      <c r="O127" s="24">
        <v>0</v>
      </c>
      <c r="P127" s="29">
        <v>0</v>
      </c>
    </row>
    <row r="128" spans="1:16" s="1" customFormat="1" ht="24.9" customHeight="1">
      <c r="A128" s="46"/>
      <c r="B128" s="74"/>
      <c r="C128" s="50"/>
      <c r="D128" s="20"/>
      <c r="E128" s="22"/>
      <c r="F128" s="25" t="s">
        <v>20</v>
      </c>
      <c r="G128" s="18">
        <f>H128+I128+J128+K128+L128+M128+N128+O128+P128</f>
        <v>23434</v>
      </c>
      <c r="H128" s="24">
        <v>12694.8</v>
      </c>
      <c r="I128" s="24">
        <v>10739.2</v>
      </c>
      <c r="J128" s="24">
        <v>0</v>
      </c>
      <c r="K128" s="62">
        <v>0</v>
      </c>
      <c r="L128" s="29">
        <v>0</v>
      </c>
      <c r="M128" s="66">
        <v>0</v>
      </c>
      <c r="N128" s="24">
        <v>0</v>
      </c>
      <c r="O128" s="24">
        <v>0</v>
      </c>
      <c r="P128" s="29">
        <v>0</v>
      </c>
    </row>
    <row r="129" spans="1:16" s="1" customFormat="1" ht="24.9" customHeight="1">
      <c r="A129" s="44" t="s">
        <v>118</v>
      </c>
      <c r="B129" s="12" t="s">
        <v>119</v>
      </c>
      <c r="C129" s="48"/>
      <c r="D129" s="19"/>
      <c r="E129" s="17" t="s">
        <v>36</v>
      </c>
      <c r="F129" s="100">
        <f>H129+I129+J129+K129+L129+M129+N129+O129+P129</f>
        <v>3597.6</v>
      </c>
      <c r="G129" s="101"/>
      <c r="H129" s="24">
        <f>H130+H131</f>
        <v>3597.6</v>
      </c>
      <c r="I129" s="24">
        <f>I130+I131</f>
        <v>0</v>
      </c>
      <c r="J129" s="24">
        <f t="shared" ref="J129:O129" si="77">J130+J131</f>
        <v>0</v>
      </c>
      <c r="K129" s="62">
        <f t="shared" si="77"/>
        <v>0</v>
      </c>
      <c r="L129" s="29">
        <f t="shared" si="77"/>
        <v>0</v>
      </c>
      <c r="M129" s="66">
        <f t="shared" si="77"/>
        <v>0</v>
      </c>
      <c r="N129" s="24">
        <f t="shared" si="77"/>
        <v>0</v>
      </c>
      <c r="O129" s="24">
        <f t="shared" si="77"/>
        <v>0</v>
      </c>
      <c r="P129" s="29">
        <f t="shared" ref="P129" si="78">P130+P131</f>
        <v>0</v>
      </c>
    </row>
    <row r="130" spans="1:16" s="1" customFormat="1" ht="24.9" customHeight="1">
      <c r="A130" s="45"/>
      <c r="B130" s="13"/>
      <c r="C130" s="49"/>
      <c r="D130" s="23"/>
      <c r="E130" s="21" t="s">
        <v>26</v>
      </c>
      <c r="F130" s="25" t="s">
        <v>19</v>
      </c>
      <c r="G130" s="18">
        <f>H130+I130+J130+K130+L130+M130+N130+O130+P130</f>
        <v>1798.8</v>
      </c>
      <c r="H130" s="24">
        <v>1798.8</v>
      </c>
      <c r="I130" s="24">
        <v>0</v>
      </c>
      <c r="J130" s="24">
        <v>0</v>
      </c>
      <c r="K130" s="62">
        <v>0</v>
      </c>
      <c r="L130" s="29">
        <v>0</v>
      </c>
      <c r="M130" s="66">
        <v>0</v>
      </c>
      <c r="N130" s="24">
        <v>0</v>
      </c>
      <c r="O130" s="24">
        <v>0</v>
      </c>
      <c r="P130" s="29">
        <v>0</v>
      </c>
    </row>
    <row r="131" spans="1:16" s="1" customFormat="1" ht="24.9" customHeight="1">
      <c r="A131" s="46"/>
      <c r="B131" s="22"/>
      <c r="C131" s="50"/>
      <c r="D131" s="20"/>
      <c r="E131" s="22"/>
      <c r="F131" s="25" t="s">
        <v>20</v>
      </c>
      <c r="G131" s="18">
        <f>H131+I131+J131+K131+L131+M131+N131+O131+P131</f>
        <v>1798.8</v>
      </c>
      <c r="H131" s="24">
        <v>1798.8</v>
      </c>
      <c r="I131" s="24">
        <v>0</v>
      </c>
      <c r="J131" s="24">
        <v>0</v>
      </c>
      <c r="K131" s="62">
        <v>0</v>
      </c>
      <c r="L131" s="29">
        <v>0</v>
      </c>
      <c r="M131" s="66">
        <v>0</v>
      </c>
      <c r="N131" s="24">
        <v>0</v>
      </c>
      <c r="O131" s="24">
        <v>0</v>
      </c>
      <c r="P131" s="29">
        <v>0</v>
      </c>
    </row>
    <row r="132" spans="1:16" s="1" customFormat="1" ht="24.9" customHeight="1">
      <c r="A132" s="44" t="s">
        <v>120</v>
      </c>
      <c r="B132" s="12" t="s">
        <v>253</v>
      </c>
      <c r="C132" s="48"/>
      <c r="D132" s="19"/>
      <c r="E132" s="17" t="s">
        <v>36</v>
      </c>
      <c r="F132" s="100">
        <f>H132+I132+J132+K132+L132+M132+N132+O132+P132</f>
        <v>32311.800000000003</v>
      </c>
      <c r="G132" s="101"/>
      <c r="H132" s="24">
        <f>H133+H134</f>
        <v>16609.400000000001</v>
      </c>
      <c r="I132" s="24">
        <f>I133+I134</f>
        <v>15702.4</v>
      </c>
      <c r="J132" s="24">
        <f t="shared" ref="J132:O132" si="79">J133+J134</f>
        <v>0</v>
      </c>
      <c r="K132" s="62">
        <f t="shared" si="79"/>
        <v>0</v>
      </c>
      <c r="L132" s="29">
        <f t="shared" si="79"/>
        <v>0</v>
      </c>
      <c r="M132" s="66">
        <f t="shared" si="79"/>
        <v>0</v>
      </c>
      <c r="N132" s="24">
        <f t="shared" si="79"/>
        <v>0</v>
      </c>
      <c r="O132" s="24">
        <f t="shared" si="79"/>
        <v>0</v>
      </c>
      <c r="P132" s="29">
        <f t="shared" ref="P132" si="80">P133+P134</f>
        <v>0</v>
      </c>
    </row>
    <row r="133" spans="1:16" s="1" customFormat="1" ht="24.9" customHeight="1">
      <c r="A133" s="45"/>
      <c r="B133" s="13"/>
      <c r="C133" s="49"/>
      <c r="D133" s="23"/>
      <c r="E133" s="21" t="s">
        <v>26</v>
      </c>
      <c r="F133" s="25" t="s">
        <v>19</v>
      </c>
      <c r="G133" s="18">
        <f>H133+I133+J133+K133+L133+M133+N133+O133+P133</f>
        <v>16155.900000000001</v>
      </c>
      <c r="H133" s="24">
        <v>8304.7000000000007</v>
      </c>
      <c r="I133" s="24">
        <v>7851.2</v>
      </c>
      <c r="J133" s="24">
        <v>0</v>
      </c>
      <c r="K133" s="62">
        <v>0</v>
      </c>
      <c r="L133" s="29">
        <v>0</v>
      </c>
      <c r="M133" s="66">
        <v>0</v>
      </c>
      <c r="N133" s="24">
        <v>0</v>
      </c>
      <c r="O133" s="24">
        <v>0</v>
      </c>
      <c r="P133" s="29">
        <v>0</v>
      </c>
    </row>
    <row r="134" spans="1:16" s="1" customFormat="1" ht="24.9" customHeight="1">
      <c r="A134" s="46"/>
      <c r="B134" s="22"/>
      <c r="C134" s="50"/>
      <c r="D134" s="20"/>
      <c r="E134" s="22"/>
      <c r="F134" s="25" t="s">
        <v>20</v>
      </c>
      <c r="G134" s="18">
        <f>H134+I134+J134+K134+L134+M134+N134+O134+P134</f>
        <v>16155.900000000001</v>
      </c>
      <c r="H134" s="24">
        <v>8304.7000000000007</v>
      </c>
      <c r="I134" s="24">
        <v>7851.2</v>
      </c>
      <c r="J134" s="24">
        <v>0</v>
      </c>
      <c r="K134" s="62">
        <v>0</v>
      </c>
      <c r="L134" s="29">
        <v>0</v>
      </c>
      <c r="M134" s="66">
        <v>0</v>
      </c>
      <c r="N134" s="24">
        <v>0</v>
      </c>
      <c r="O134" s="24">
        <v>0</v>
      </c>
      <c r="P134" s="29">
        <v>0</v>
      </c>
    </row>
    <row r="135" spans="1:16" s="1" customFormat="1" ht="24.9" customHeight="1">
      <c r="A135" s="44" t="s">
        <v>121</v>
      </c>
      <c r="B135" s="73" t="s">
        <v>254</v>
      </c>
      <c r="C135" s="48"/>
      <c r="D135" s="19"/>
      <c r="E135" s="17" t="s">
        <v>36</v>
      </c>
      <c r="F135" s="100">
        <f>H135+I135+J135+K135+L135+M135+N135+O135+P135</f>
        <v>2946.3</v>
      </c>
      <c r="G135" s="101"/>
      <c r="H135" s="24">
        <f>H136+H137</f>
        <v>0</v>
      </c>
      <c r="I135" s="24">
        <f>I136+I137</f>
        <v>0</v>
      </c>
      <c r="J135" s="24">
        <f t="shared" ref="J135:O135" si="81">J136+J137</f>
        <v>0</v>
      </c>
      <c r="K135" s="62">
        <f t="shared" si="81"/>
        <v>0</v>
      </c>
      <c r="L135" s="29">
        <f>L136+L137</f>
        <v>2946.3</v>
      </c>
      <c r="M135" s="66">
        <f t="shared" si="81"/>
        <v>0</v>
      </c>
      <c r="N135" s="24">
        <f t="shared" si="81"/>
        <v>0</v>
      </c>
      <c r="O135" s="24">
        <f t="shared" si="81"/>
        <v>0</v>
      </c>
      <c r="P135" s="29">
        <f t="shared" ref="P135" si="82">P136+P137</f>
        <v>0</v>
      </c>
    </row>
    <row r="136" spans="1:16" s="1" customFormat="1" ht="24.9" customHeight="1">
      <c r="A136" s="45"/>
      <c r="B136" s="77"/>
      <c r="C136" s="49"/>
      <c r="D136" s="23"/>
      <c r="E136" s="21" t="s">
        <v>26</v>
      </c>
      <c r="F136" s="25" t="s">
        <v>19</v>
      </c>
      <c r="G136" s="18">
        <f>H136+I136+J136+K136+L136+M136+N136+O136+P136</f>
        <v>1283.2</v>
      </c>
      <c r="H136" s="24">
        <v>0</v>
      </c>
      <c r="I136" s="24">
        <v>0</v>
      </c>
      <c r="J136" s="24">
        <v>0</v>
      </c>
      <c r="K136" s="62">
        <v>0</v>
      </c>
      <c r="L136" s="29">
        <v>1283.2</v>
      </c>
      <c r="M136" s="66">
        <v>0</v>
      </c>
      <c r="N136" s="24">
        <v>0</v>
      </c>
      <c r="O136" s="24">
        <v>0</v>
      </c>
      <c r="P136" s="29">
        <v>0</v>
      </c>
    </row>
    <row r="137" spans="1:16" s="1" customFormat="1" ht="24.9" customHeight="1">
      <c r="A137" s="46"/>
      <c r="B137" s="74"/>
      <c r="C137" s="50"/>
      <c r="D137" s="20"/>
      <c r="E137" s="22"/>
      <c r="F137" s="25" t="s">
        <v>20</v>
      </c>
      <c r="G137" s="18">
        <f>H137+I137+J137+K137+L137+M137+N137+O137+P137</f>
        <v>1663.1</v>
      </c>
      <c r="H137" s="24">
        <v>0</v>
      </c>
      <c r="I137" s="24">
        <v>0</v>
      </c>
      <c r="J137" s="24">
        <v>0</v>
      </c>
      <c r="K137" s="62">
        <v>0</v>
      </c>
      <c r="L137" s="29">
        <v>1663.1</v>
      </c>
      <c r="M137" s="66">
        <v>0</v>
      </c>
      <c r="N137" s="24">
        <v>0</v>
      </c>
      <c r="O137" s="24">
        <v>0</v>
      </c>
      <c r="P137" s="29">
        <v>0</v>
      </c>
    </row>
    <row r="138" spans="1:16" s="1" customFormat="1" ht="24.9" customHeight="1">
      <c r="A138" s="44" t="s">
        <v>122</v>
      </c>
      <c r="B138" s="73" t="s">
        <v>123</v>
      </c>
      <c r="C138" s="48"/>
      <c r="D138" s="19"/>
      <c r="E138" s="17" t="s">
        <v>36</v>
      </c>
      <c r="F138" s="100">
        <f>H138+I138+J138+K138+L138+M138+N138+O138+P138</f>
        <v>725.8</v>
      </c>
      <c r="G138" s="101"/>
      <c r="H138" s="24">
        <f>H139+H140</f>
        <v>0</v>
      </c>
      <c r="I138" s="24">
        <f>I139+I140</f>
        <v>0</v>
      </c>
      <c r="J138" s="24">
        <f t="shared" ref="J138:O138" si="83">J139+J140</f>
        <v>0</v>
      </c>
      <c r="K138" s="62">
        <f t="shared" si="83"/>
        <v>0</v>
      </c>
      <c r="L138" s="29">
        <f t="shared" si="83"/>
        <v>725.8</v>
      </c>
      <c r="M138" s="66">
        <f t="shared" si="83"/>
        <v>0</v>
      </c>
      <c r="N138" s="24">
        <f t="shared" si="83"/>
        <v>0</v>
      </c>
      <c r="O138" s="24">
        <f t="shared" si="83"/>
        <v>0</v>
      </c>
      <c r="P138" s="29">
        <f t="shared" ref="P138" si="84">P139+P140</f>
        <v>0</v>
      </c>
    </row>
    <row r="139" spans="1:16" s="1" customFormat="1" ht="24.9" customHeight="1">
      <c r="A139" s="45"/>
      <c r="B139" s="77"/>
      <c r="C139" s="49"/>
      <c r="D139" s="23"/>
      <c r="E139" s="21" t="s">
        <v>26</v>
      </c>
      <c r="F139" s="25" t="s">
        <v>19</v>
      </c>
      <c r="G139" s="18">
        <f>H139+I139+J139+K139+L139+M139+N139+O139+P139</f>
        <v>366</v>
      </c>
      <c r="H139" s="24">
        <v>0</v>
      </c>
      <c r="I139" s="24">
        <v>0</v>
      </c>
      <c r="J139" s="24">
        <v>0</v>
      </c>
      <c r="K139" s="62">
        <v>0</v>
      </c>
      <c r="L139" s="29">
        <v>366</v>
      </c>
      <c r="M139" s="66">
        <v>0</v>
      </c>
      <c r="N139" s="24">
        <v>0</v>
      </c>
      <c r="O139" s="24">
        <v>0</v>
      </c>
      <c r="P139" s="29">
        <v>0</v>
      </c>
    </row>
    <row r="140" spans="1:16" s="36" customFormat="1" ht="24.9" customHeight="1">
      <c r="A140" s="42"/>
      <c r="B140" s="74"/>
      <c r="C140" s="42"/>
      <c r="D140" s="42"/>
      <c r="E140" s="43"/>
      <c r="F140" s="38" t="s">
        <v>20</v>
      </c>
      <c r="G140" s="39">
        <f>H140+I140+J140+K140+L140+M140+N140+O140+P140</f>
        <v>359.8</v>
      </c>
      <c r="H140" s="40">
        <v>0</v>
      </c>
      <c r="I140" s="40">
        <v>0</v>
      </c>
      <c r="J140" s="40">
        <v>0</v>
      </c>
      <c r="K140" s="40">
        <v>0</v>
      </c>
      <c r="L140" s="40">
        <v>359.8</v>
      </c>
      <c r="M140" s="40">
        <v>0</v>
      </c>
      <c r="N140" s="40">
        <v>0</v>
      </c>
      <c r="O140" s="40">
        <v>0</v>
      </c>
      <c r="P140" s="40">
        <v>0</v>
      </c>
    </row>
    <row r="141" spans="1:16" s="1" customFormat="1" ht="24.9" customHeight="1">
      <c r="A141" s="44" t="s">
        <v>124</v>
      </c>
      <c r="B141" s="73" t="s">
        <v>125</v>
      </c>
      <c r="C141" s="48" t="s">
        <v>47</v>
      </c>
      <c r="D141" s="19" t="s">
        <v>126</v>
      </c>
      <c r="E141" s="73" t="s">
        <v>36</v>
      </c>
      <c r="F141" s="100">
        <f>SUM(H141:P141)</f>
        <v>1900</v>
      </c>
      <c r="G141" s="101"/>
      <c r="H141" s="24">
        <f>H142</f>
        <v>0</v>
      </c>
      <c r="I141" s="24">
        <f t="shared" ref="I141:P141" si="85">I142</f>
        <v>0</v>
      </c>
      <c r="J141" s="24">
        <f t="shared" si="85"/>
        <v>950</v>
      </c>
      <c r="K141" s="62">
        <f t="shared" si="85"/>
        <v>950</v>
      </c>
      <c r="L141" s="29">
        <f t="shared" si="85"/>
        <v>0</v>
      </c>
      <c r="M141" s="66">
        <f t="shared" si="85"/>
        <v>0</v>
      </c>
      <c r="N141" s="24">
        <f t="shared" si="85"/>
        <v>0</v>
      </c>
      <c r="O141" s="24">
        <f t="shared" si="85"/>
        <v>0</v>
      </c>
      <c r="P141" s="29">
        <f t="shared" si="85"/>
        <v>0</v>
      </c>
    </row>
    <row r="142" spans="1:16" s="1" customFormat="1" ht="36" customHeight="1">
      <c r="A142" s="46"/>
      <c r="B142" s="74"/>
      <c r="C142" s="50"/>
      <c r="D142" s="20"/>
      <c r="E142" s="74"/>
      <c r="F142" s="25" t="s">
        <v>20</v>
      </c>
      <c r="G142" s="18">
        <f>H142+I142+J142+K142+L142+M142+N142+O142+P142</f>
        <v>1900</v>
      </c>
      <c r="H142" s="24">
        <v>0</v>
      </c>
      <c r="I142" s="24">
        <v>0</v>
      </c>
      <c r="J142" s="24">
        <v>950</v>
      </c>
      <c r="K142" s="62">
        <v>950</v>
      </c>
      <c r="L142" s="29">
        <v>0</v>
      </c>
      <c r="M142" s="66">
        <v>0</v>
      </c>
      <c r="N142" s="24">
        <v>0</v>
      </c>
      <c r="O142" s="24">
        <v>0</v>
      </c>
      <c r="P142" s="29">
        <v>0</v>
      </c>
    </row>
    <row r="143" spans="1:16" s="1" customFormat="1" ht="24.9" customHeight="1">
      <c r="A143" s="44" t="s">
        <v>127</v>
      </c>
      <c r="B143" s="73" t="s">
        <v>129</v>
      </c>
      <c r="C143" s="48" t="s">
        <v>47</v>
      </c>
      <c r="D143" s="19" t="s">
        <v>130</v>
      </c>
      <c r="E143" s="17" t="s">
        <v>36</v>
      </c>
      <c r="F143" s="100">
        <f>H143+I143+J143+K143+L143+M143+N143+O143+P143</f>
        <v>111111.1</v>
      </c>
      <c r="G143" s="101"/>
      <c r="H143" s="24">
        <f>H144+H145</f>
        <v>0</v>
      </c>
      <c r="I143" s="24">
        <f>I144+I145</f>
        <v>0</v>
      </c>
      <c r="J143" s="24">
        <f t="shared" ref="J143:O143" si="86">J144+J145</f>
        <v>0</v>
      </c>
      <c r="K143" s="62">
        <f t="shared" si="86"/>
        <v>0</v>
      </c>
      <c r="L143" s="29">
        <f t="shared" si="86"/>
        <v>111111.1</v>
      </c>
      <c r="M143" s="66">
        <f t="shared" si="86"/>
        <v>0</v>
      </c>
      <c r="N143" s="24">
        <f t="shared" si="86"/>
        <v>0</v>
      </c>
      <c r="O143" s="24">
        <f t="shared" si="86"/>
        <v>0</v>
      </c>
      <c r="P143" s="29">
        <f t="shared" ref="P143" si="87">P144+P145</f>
        <v>0</v>
      </c>
    </row>
    <row r="144" spans="1:16" s="1" customFormat="1" ht="24.9" customHeight="1">
      <c r="A144" s="45"/>
      <c r="B144" s="77"/>
      <c r="C144" s="49"/>
      <c r="D144" s="23"/>
      <c r="E144" s="21" t="s">
        <v>26</v>
      </c>
      <c r="F144" s="25" t="s">
        <v>19</v>
      </c>
      <c r="G144" s="18">
        <f>H144+I144+J144+K144+L144+M144+N144+O144+P144</f>
        <v>100000</v>
      </c>
      <c r="H144" s="24">
        <v>0</v>
      </c>
      <c r="I144" s="24">
        <v>0</v>
      </c>
      <c r="J144" s="24">
        <v>0</v>
      </c>
      <c r="K144" s="62">
        <v>0</v>
      </c>
      <c r="L144" s="29">
        <v>100000</v>
      </c>
      <c r="M144" s="66">
        <v>0</v>
      </c>
      <c r="N144" s="24">
        <v>0</v>
      </c>
      <c r="O144" s="24">
        <v>0</v>
      </c>
      <c r="P144" s="29">
        <v>0</v>
      </c>
    </row>
    <row r="145" spans="1:16" s="36" customFormat="1" ht="24.9" customHeight="1">
      <c r="A145" s="42"/>
      <c r="B145" s="74"/>
      <c r="C145" s="42"/>
      <c r="D145" s="42"/>
      <c r="E145" s="43"/>
      <c r="F145" s="38" t="s">
        <v>20</v>
      </c>
      <c r="G145" s="39">
        <f>H145+I145+J145+K145+L145+M145+N145+O145+P145</f>
        <v>11111.1</v>
      </c>
      <c r="H145" s="40">
        <v>0</v>
      </c>
      <c r="I145" s="40">
        <v>0</v>
      </c>
      <c r="J145" s="40">
        <v>0</v>
      </c>
      <c r="K145" s="40">
        <v>0</v>
      </c>
      <c r="L145" s="40">
        <v>11111.1</v>
      </c>
      <c r="M145" s="40">
        <v>0</v>
      </c>
      <c r="N145" s="40">
        <v>0</v>
      </c>
      <c r="O145" s="40">
        <v>0</v>
      </c>
      <c r="P145" s="40">
        <v>0</v>
      </c>
    </row>
    <row r="146" spans="1:16" s="1" customFormat="1" ht="30" customHeight="1">
      <c r="A146" s="44" t="s">
        <v>128</v>
      </c>
      <c r="B146" s="73" t="s">
        <v>255</v>
      </c>
      <c r="C146" s="48" t="s">
        <v>47</v>
      </c>
      <c r="D146" s="19" t="s">
        <v>198</v>
      </c>
      <c r="E146" s="17" t="s">
        <v>36</v>
      </c>
      <c r="F146" s="100">
        <f>H146+I146+J146+K146+L146+M146+N146+O146+P146</f>
        <v>218888.9</v>
      </c>
      <c r="G146" s="101"/>
      <c r="H146" s="24">
        <f>H147+H148</f>
        <v>0</v>
      </c>
      <c r="I146" s="24">
        <f t="shared" ref="I146:P146" si="88">I147+I148</f>
        <v>0</v>
      </c>
      <c r="J146" s="24">
        <f t="shared" si="88"/>
        <v>0</v>
      </c>
      <c r="K146" s="62">
        <f t="shared" si="88"/>
        <v>0</v>
      </c>
      <c r="L146" s="29">
        <f t="shared" si="88"/>
        <v>0</v>
      </c>
      <c r="M146" s="66">
        <f t="shared" si="88"/>
        <v>218888.9</v>
      </c>
      <c r="N146" s="24">
        <f t="shared" si="88"/>
        <v>0</v>
      </c>
      <c r="O146" s="24">
        <f t="shared" si="88"/>
        <v>0</v>
      </c>
      <c r="P146" s="29">
        <f t="shared" si="88"/>
        <v>0</v>
      </c>
    </row>
    <row r="147" spans="1:16" s="1" customFormat="1" ht="30" customHeight="1">
      <c r="A147" s="45"/>
      <c r="B147" s="77"/>
      <c r="C147" s="49"/>
      <c r="D147" s="23"/>
      <c r="E147" s="89" t="s">
        <v>75</v>
      </c>
      <c r="F147" s="25" t="s">
        <v>19</v>
      </c>
      <c r="G147" s="18">
        <f>H147+I147+J147+K147+L147+M147+N147+O147+P147</f>
        <v>197000</v>
      </c>
      <c r="H147" s="24">
        <f>H148</f>
        <v>0</v>
      </c>
      <c r="I147" s="24">
        <f t="shared" ref="I147:P147" si="89">I148</f>
        <v>0</v>
      </c>
      <c r="J147" s="24">
        <f t="shared" si="89"/>
        <v>0</v>
      </c>
      <c r="K147" s="62">
        <f t="shared" si="89"/>
        <v>0</v>
      </c>
      <c r="L147" s="29">
        <f t="shared" si="89"/>
        <v>0</v>
      </c>
      <c r="M147" s="66">
        <v>197000</v>
      </c>
      <c r="N147" s="24">
        <f t="shared" si="89"/>
        <v>0</v>
      </c>
      <c r="O147" s="24">
        <f t="shared" si="89"/>
        <v>0</v>
      </c>
      <c r="P147" s="29">
        <f t="shared" si="89"/>
        <v>0</v>
      </c>
    </row>
    <row r="148" spans="1:16" s="1" customFormat="1" ht="78.75" customHeight="1">
      <c r="A148" s="46"/>
      <c r="B148" s="74"/>
      <c r="C148" s="50"/>
      <c r="D148" s="20"/>
      <c r="E148" s="89"/>
      <c r="F148" s="25" t="s">
        <v>20</v>
      </c>
      <c r="G148" s="18">
        <f>H148+I148+J148+K148+L148+M148+N148+O148+P148</f>
        <v>21888.9</v>
      </c>
      <c r="H148" s="24">
        <v>0</v>
      </c>
      <c r="I148" s="24">
        <v>0</v>
      </c>
      <c r="J148" s="24">
        <v>0</v>
      </c>
      <c r="K148" s="62">
        <v>0</v>
      </c>
      <c r="L148" s="29">
        <v>0</v>
      </c>
      <c r="M148" s="66">
        <v>21888.9</v>
      </c>
      <c r="N148" s="24">
        <v>0</v>
      </c>
      <c r="O148" s="24">
        <v>0</v>
      </c>
      <c r="P148" s="29">
        <v>0</v>
      </c>
    </row>
    <row r="149" spans="1:16" s="1" customFormat="1" ht="24.9" customHeight="1">
      <c r="A149" s="96" t="s">
        <v>131</v>
      </c>
      <c r="B149" s="89" t="s">
        <v>132</v>
      </c>
      <c r="C149" s="88" t="s">
        <v>47</v>
      </c>
      <c r="D149" s="88" t="s">
        <v>133</v>
      </c>
      <c r="E149" s="73" t="s">
        <v>36</v>
      </c>
      <c r="F149" s="100">
        <f>SUM(H149:P149)</f>
        <v>264977.8</v>
      </c>
      <c r="G149" s="101">
        <f t="shared" ref="G149" si="90">SUM(H149:P149)</f>
        <v>264977.8</v>
      </c>
      <c r="H149" s="24">
        <f>H152+H151+H150</f>
        <v>21993.9</v>
      </c>
      <c r="I149" s="24">
        <f t="shared" ref="I149:O149" si="91">I152+I151+I150</f>
        <v>12929.300000000001</v>
      </c>
      <c r="J149" s="24">
        <f t="shared" si="91"/>
        <v>10524.7</v>
      </c>
      <c r="K149" s="62">
        <f>K152+K151+K150</f>
        <v>60656.6</v>
      </c>
      <c r="L149" s="70">
        <f>L152+L151+L150</f>
        <v>15110.3</v>
      </c>
      <c r="M149" s="66">
        <f t="shared" si="91"/>
        <v>85608</v>
      </c>
      <c r="N149" s="57">
        <f t="shared" si="91"/>
        <v>44835</v>
      </c>
      <c r="O149" s="57">
        <f t="shared" si="91"/>
        <v>13320</v>
      </c>
      <c r="P149" s="29">
        <f t="shared" ref="P149" si="92">P152+P151+P150</f>
        <v>0</v>
      </c>
    </row>
    <row r="150" spans="1:16" s="1" customFormat="1" ht="24.9" customHeight="1">
      <c r="A150" s="97"/>
      <c r="B150" s="89"/>
      <c r="C150" s="88"/>
      <c r="D150" s="88"/>
      <c r="E150" s="74"/>
      <c r="F150" s="24" t="s">
        <v>100</v>
      </c>
      <c r="G150" s="18">
        <f>SUM(H150:P150)</f>
        <v>0</v>
      </c>
      <c r="H150" s="24">
        <v>0</v>
      </c>
      <c r="I150" s="30">
        <v>0</v>
      </c>
      <c r="J150" s="30">
        <v>0</v>
      </c>
      <c r="K150" s="62">
        <v>0</v>
      </c>
      <c r="L150" s="30">
        <v>0</v>
      </c>
      <c r="M150" s="66">
        <v>0</v>
      </c>
      <c r="N150" s="30">
        <v>0</v>
      </c>
      <c r="O150" s="30">
        <v>0</v>
      </c>
      <c r="P150" s="30">
        <v>0</v>
      </c>
    </row>
    <row r="151" spans="1:16" s="1" customFormat="1" ht="24.9" customHeight="1">
      <c r="A151" s="97"/>
      <c r="B151" s="89"/>
      <c r="C151" s="88"/>
      <c r="D151" s="88"/>
      <c r="E151" s="89" t="s">
        <v>248</v>
      </c>
      <c r="F151" s="25" t="s">
        <v>19</v>
      </c>
      <c r="G151" s="18">
        <f>SUM(H151:P151)</f>
        <v>118530.79999999999</v>
      </c>
      <c r="H151" s="24">
        <f>H168+H171+H177+H183+H189</f>
        <v>9939.4</v>
      </c>
      <c r="I151" s="24">
        <f t="shared" ref="I151:P151" si="93">I168+I171+I177+I183+I189</f>
        <v>0</v>
      </c>
      <c r="J151" s="24">
        <f t="shared" si="93"/>
        <v>1433.8</v>
      </c>
      <c r="K151" s="62">
        <f t="shared" si="93"/>
        <v>50000</v>
      </c>
      <c r="L151" s="29">
        <f t="shared" si="93"/>
        <v>0</v>
      </c>
      <c r="M151" s="66">
        <f>M168+M171+M177+M183+M189</f>
        <v>57157.599999999999</v>
      </c>
      <c r="N151" s="24">
        <f t="shared" si="93"/>
        <v>0</v>
      </c>
      <c r="O151" s="24">
        <f t="shared" si="93"/>
        <v>0</v>
      </c>
      <c r="P151" s="29">
        <f t="shared" si="93"/>
        <v>0</v>
      </c>
    </row>
    <row r="152" spans="1:16" s="1" customFormat="1" ht="31.2" customHeight="1">
      <c r="A152" s="98"/>
      <c r="B152" s="89"/>
      <c r="C152" s="88"/>
      <c r="D152" s="88"/>
      <c r="E152" s="89"/>
      <c r="F152" s="25" t="s">
        <v>20</v>
      </c>
      <c r="G152" s="18">
        <f>SUM(H152:P152)</f>
        <v>146447</v>
      </c>
      <c r="H152" s="24">
        <f>H154+H156+H160+H162+H164+H166+H169+H172+H178+H184+H190</f>
        <v>12054.5</v>
      </c>
      <c r="I152" s="69">
        <f>I154+I156+I160+I162+I164+I166+I169+I172+I178+I184+I190</f>
        <v>12929.300000000001</v>
      </c>
      <c r="J152" s="69">
        <f>J154+J156+J160+J162+J164+J166+J169+J172+J178+J184+J190</f>
        <v>9090.9000000000015</v>
      </c>
      <c r="K152" s="69">
        <f>K154+K156+K160+K162+K164+K166+K169+K172+K178+K184+K190</f>
        <v>10656.6</v>
      </c>
      <c r="L152" s="69">
        <f>L154+L156+L160+L162+L164+L166+L169+L172+L178+L184+L190</f>
        <v>15110.3</v>
      </c>
      <c r="M152" s="66">
        <f>M154+M156+M162+M164+M166+M169+M178+M181+M184+M187</f>
        <v>28450.400000000001</v>
      </c>
      <c r="N152" s="24">
        <f t="shared" ref="N152:P152" si="94">N154+N160+N162+N164+N166+N169+N172+N178+N184+N190</f>
        <v>44835</v>
      </c>
      <c r="O152" s="24">
        <f t="shared" si="94"/>
        <v>13320</v>
      </c>
      <c r="P152" s="29">
        <f t="shared" si="94"/>
        <v>0</v>
      </c>
    </row>
    <row r="153" spans="1:16" s="1" customFormat="1" ht="20.399999999999999" customHeight="1">
      <c r="A153" s="88" t="s">
        <v>225</v>
      </c>
      <c r="B153" s="89" t="s">
        <v>134</v>
      </c>
      <c r="C153" s="88" t="s">
        <v>47</v>
      </c>
      <c r="D153" s="88" t="s">
        <v>135</v>
      </c>
      <c r="E153" s="17" t="s">
        <v>36</v>
      </c>
      <c r="F153" s="100">
        <f>H153+I153+J153+K153+L153+M153+N153+O153+P153</f>
        <v>5591.8</v>
      </c>
      <c r="G153" s="101"/>
      <c r="H153" s="24">
        <f>H154</f>
        <v>900</v>
      </c>
      <c r="I153" s="24">
        <f t="shared" ref="I153:K153" si="95">I154</f>
        <v>1500</v>
      </c>
      <c r="J153" s="24">
        <f t="shared" si="95"/>
        <v>1481.5</v>
      </c>
      <c r="K153" s="62">
        <f t="shared" si="95"/>
        <v>208.9</v>
      </c>
      <c r="L153" s="29">
        <f t="shared" ref="L153:P153" si="96">L154</f>
        <v>1501.4</v>
      </c>
      <c r="M153" s="66">
        <f t="shared" si="96"/>
        <v>0</v>
      </c>
      <c r="N153" s="24">
        <f t="shared" si="96"/>
        <v>0</v>
      </c>
      <c r="O153" s="24">
        <f t="shared" si="96"/>
        <v>0</v>
      </c>
      <c r="P153" s="29">
        <f t="shared" si="96"/>
        <v>0</v>
      </c>
    </row>
    <row r="154" spans="1:16" s="1" customFormat="1" ht="59.4" customHeight="1">
      <c r="A154" s="88"/>
      <c r="B154" s="89"/>
      <c r="C154" s="88"/>
      <c r="D154" s="88"/>
      <c r="E154" s="17" t="s">
        <v>136</v>
      </c>
      <c r="F154" s="25" t="s">
        <v>20</v>
      </c>
      <c r="G154" s="18">
        <f>H154+I154+J154+K154+L154+M154+N154+O154+P154</f>
        <v>5591.8</v>
      </c>
      <c r="H154" s="24">
        <v>900</v>
      </c>
      <c r="I154" s="24">
        <v>1500</v>
      </c>
      <c r="J154" s="24">
        <v>1481.5</v>
      </c>
      <c r="K154" s="62">
        <v>208.9</v>
      </c>
      <c r="L154" s="29">
        <v>1501.4</v>
      </c>
      <c r="M154" s="66">
        <v>0</v>
      </c>
      <c r="N154" s="24">
        <v>0</v>
      </c>
      <c r="O154" s="24">
        <v>0</v>
      </c>
      <c r="P154" s="29">
        <v>0</v>
      </c>
    </row>
    <row r="155" spans="1:16" s="52" customFormat="1" ht="20.399999999999999" customHeight="1">
      <c r="A155" s="88" t="s">
        <v>137</v>
      </c>
      <c r="B155" s="89" t="s">
        <v>138</v>
      </c>
      <c r="C155" s="88" t="s">
        <v>47</v>
      </c>
      <c r="D155" s="88" t="s">
        <v>139</v>
      </c>
      <c r="E155" s="64" t="s">
        <v>36</v>
      </c>
      <c r="F155" s="100">
        <f>H155+I155+J155+K155+L155+M155+N155+O155+P155</f>
        <v>99515.1</v>
      </c>
      <c r="G155" s="101"/>
      <c r="H155" s="66">
        <f>H156</f>
        <v>5478.8</v>
      </c>
      <c r="I155" s="66">
        <f t="shared" ref="I155:K159" si="97">I156</f>
        <v>10933.6</v>
      </c>
      <c r="J155" s="66">
        <f t="shared" si="97"/>
        <v>6747.7</v>
      </c>
      <c r="K155" s="66">
        <f t="shared" si="97"/>
        <v>4892.1000000000004</v>
      </c>
      <c r="L155" s="66">
        <f t="shared" ref="L155:P159" si="98">L156</f>
        <v>6034.5</v>
      </c>
      <c r="M155" s="66">
        <f t="shared" si="98"/>
        <v>7273.4</v>
      </c>
      <c r="N155" s="66">
        <f t="shared" si="98"/>
        <v>44835</v>
      </c>
      <c r="O155" s="66">
        <f t="shared" si="98"/>
        <v>13320</v>
      </c>
      <c r="P155" s="66">
        <f t="shared" si="98"/>
        <v>0</v>
      </c>
    </row>
    <row r="156" spans="1:16" s="41" customFormat="1" ht="40.5" customHeight="1">
      <c r="A156" s="88"/>
      <c r="B156" s="89"/>
      <c r="C156" s="88"/>
      <c r="D156" s="88"/>
      <c r="E156" s="37" t="s">
        <v>221</v>
      </c>
      <c r="F156" s="38" t="s">
        <v>20</v>
      </c>
      <c r="G156" s="39">
        <f>H156+I156+J156+K156+L156+M156+N156+O156+P156</f>
        <v>99515.1</v>
      </c>
      <c r="H156" s="40">
        <v>5478.8</v>
      </c>
      <c r="I156" s="40">
        <v>10933.6</v>
      </c>
      <c r="J156" s="40">
        <v>6747.7</v>
      </c>
      <c r="K156" s="40">
        <v>4892.1000000000004</v>
      </c>
      <c r="L156" s="40">
        <v>6034.5</v>
      </c>
      <c r="M156" s="40">
        <v>7273.4</v>
      </c>
      <c r="N156" s="40">
        <v>44835</v>
      </c>
      <c r="O156" s="40">
        <v>13320</v>
      </c>
      <c r="P156" s="40">
        <v>0</v>
      </c>
    </row>
    <row r="157" spans="1:16" s="52" customFormat="1" ht="20.399999999999999" customHeight="1">
      <c r="A157" s="88" t="s">
        <v>286</v>
      </c>
      <c r="B157" s="89" t="s">
        <v>288</v>
      </c>
      <c r="C157" s="88"/>
      <c r="D157" s="88"/>
      <c r="E157" s="64" t="s">
        <v>36</v>
      </c>
      <c r="F157" s="100">
        <f>H157+I157+J157+K157+L157+M157+N157+O157+P157</f>
        <v>1816.8</v>
      </c>
      <c r="G157" s="101"/>
      <c r="H157" s="66">
        <f>H158</f>
        <v>0</v>
      </c>
      <c r="I157" s="66">
        <f t="shared" si="97"/>
        <v>0</v>
      </c>
      <c r="J157" s="66">
        <f t="shared" si="97"/>
        <v>0</v>
      </c>
      <c r="K157" s="66">
        <f t="shared" si="97"/>
        <v>0</v>
      </c>
      <c r="L157" s="66">
        <f t="shared" si="98"/>
        <v>0</v>
      </c>
      <c r="M157" s="66">
        <f t="shared" si="98"/>
        <v>1816.8</v>
      </c>
      <c r="N157" s="66">
        <f t="shared" si="98"/>
        <v>0</v>
      </c>
      <c r="O157" s="66">
        <f t="shared" si="98"/>
        <v>0</v>
      </c>
      <c r="P157" s="66">
        <f t="shared" si="98"/>
        <v>0</v>
      </c>
    </row>
    <row r="158" spans="1:16" s="41" customFormat="1" ht="40.5" customHeight="1">
      <c r="A158" s="88"/>
      <c r="B158" s="89"/>
      <c r="C158" s="88"/>
      <c r="D158" s="88"/>
      <c r="E158" s="37" t="s">
        <v>221</v>
      </c>
      <c r="F158" s="38" t="s">
        <v>20</v>
      </c>
      <c r="G158" s="39">
        <f>H158+I158+J158+K158+L158+M158+N158+O158+P158</f>
        <v>1816.8</v>
      </c>
      <c r="H158" s="40">
        <v>0</v>
      </c>
      <c r="I158" s="40">
        <v>0</v>
      </c>
      <c r="J158" s="40">
        <v>0</v>
      </c>
      <c r="K158" s="40">
        <v>0</v>
      </c>
      <c r="L158" s="40">
        <v>0</v>
      </c>
      <c r="M158" s="40">
        <v>1816.8</v>
      </c>
      <c r="N158" s="40">
        <v>0</v>
      </c>
      <c r="O158" s="40">
        <v>0</v>
      </c>
      <c r="P158" s="40">
        <v>0</v>
      </c>
    </row>
    <row r="159" spans="1:16" s="1" customFormat="1" ht="20.399999999999999" customHeight="1">
      <c r="A159" s="88" t="s">
        <v>287</v>
      </c>
      <c r="B159" s="89" t="s">
        <v>289</v>
      </c>
      <c r="C159" s="88"/>
      <c r="D159" s="88"/>
      <c r="E159" s="17" t="s">
        <v>36</v>
      </c>
      <c r="F159" s="100">
        <f>H159+I159+J159+K159+L159+M159+N159+O159+P159</f>
        <v>63611.6</v>
      </c>
      <c r="G159" s="101"/>
      <c r="H159" s="24">
        <f>H160</f>
        <v>0</v>
      </c>
      <c r="I159" s="24">
        <f t="shared" si="97"/>
        <v>0</v>
      </c>
      <c r="J159" s="24">
        <f t="shared" si="97"/>
        <v>0</v>
      </c>
      <c r="K159" s="62">
        <f t="shared" si="97"/>
        <v>0</v>
      </c>
      <c r="L159" s="29">
        <f t="shared" si="98"/>
        <v>0</v>
      </c>
      <c r="M159" s="66">
        <f t="shared" si="98"/>
        <v>5456.6</v>
      </c>
      <c r="N159" s="24">
        <f t="shared" si="98"/>
        <v>44835</v>
      </c>
      <c r="O159" s="24">
        <f t="shared" si="98"/>
        <v>13320</v>
      </c>
      <c r="P159" s="29">
        <f t="shared" si="98"/>
        <v>0</v>
      </c>
    </row>
    <row r="160" spans="1:16" s="41" customFormat="1" ht="40.5" customHeight="1">
      <c r="A160" s="88"/>
      <c r="B160" s="89"/>
      <c r="C160" s="88"/>
      <c r="D160" s="88"/>
      <c r="E160" s="37" t="s">
        <v>221</v>
      </c>
      <c r="F160" s="38" t="s">
        <v>20</v>
      </c>
      <c r="G160" s="39">
        <f>H160+I160+J160+K160+L160+M160+N160+O160+P160</f>
        <v>63611.6</v>
      </c>
      <c r="H160" s="40">
        <v>0</v>
      </c>
      <c r="I160" s="40">
        <v>0</v>
      </c>
      <c r="J160" s="40">
        <v>0</v>
      </c>
      <c r="K160" s="40">
        <v>0</v>
      </c>
      <c r="L160" s="40">
        <v>0</v>
      </c>
      <c r="M160" s="40">
        <v>5456.6</v>
      </c>
      <c r="N160" s="40">
        <v>44835</v>
      </c>
      <c r="O160" s="40">
        <v>13320</v>
      </c>
      <c r="P160" s="40">
        <v>0</v>
      </c>
    </row>
    <row r="161" spans="1:16" s="1" customFormat="1" ht="20.399999999999999" customHeight="1">
      <c r="A161" s="88" t="s">
        <v>140</v>
      </c>
      <c r="B161" s="89" t="s">
        <v>141</v>
      </c>
      <c r="C161" s="88" t="s">
        <v>47</v>
      </c>
      <c r="D161" s="88" t="s">
        <v>142</v>
      </c>
      <c r="E161" s="17" t="s">
        <v>36</v>
      </c>
      <c r="F161" s="100">
        <f>H161+I161+J161+K161+L161+M161+N161+O161+P161</f>
        <v>8202.4</v>
      </c>
      <c r="G161" s="101"/>
      <c r="H161" s="24">
        <f>H162</f>
        <v>800</v>
      </c>
      <c r="I161" s="24">
        <f t="shared" ref="I161:K161" si="99">I162</f>
        <v>425.7</v>
      </c>
      <c r="J161" s="24">
        <f t="shared" si="99"/>
        <v>0</v>
      </c>
      <c r="K161" s="62">
        <f t="shared" si="99"/>
        <v>0</v>
      </c>
      <c r="L161" s="29">
        <f t="shared" ref="L161:P161" si="100">L162</f>
        <v>6976.7</v>
      </c>
      <c r="M161" s="66">
        <f t="shared" si="100"/>
        <v>0</v>
      </c>
      <c r="N161" s="24">
        <f t="shared" si="100"/>
        <v>0</v>
      </c>
      <c r="O161" s="24">
        <f t="shared" si="100"/>
        <v>0</v>
      </c>
      <c r="P161" s="29">
        <f t="shared" si="100"/>
        <v>0</v>
      </c>
    </row>
    <row r="162" spans="1:16" s="35" customFormat="1" ht="72" customHeight="1">
      <c r="A162" s="88"/>
      <c r="B162" s="89"/>
      <c r="C162" s="88"/>
      <c r="D162" s="88"/>
      <c r="E162" s="31" t="s">
        <v>143</v>
      </c>
      <c r="F162" s="32" t="s">
        <v>20</v>
      </c>
      <c r="G162" s="33">
        <f>H162+I162+J162+K162+L162+M162+N162+O162+P162</f>
        <v>8202.4</v>
      </c>
      <c r="H162" s="34">
        <v>800</v>
      </c>
      <c r="I162" s="34">
        <v>425.7</v>
      </c>
      <c r="J162" s="34">
        <v>0</v>
      </c>
      <c r="K162" s="62">
        <v>0</v>
      </c>
      <c r="L162" s="34">
        <v>6976.7</v>
      </c>
      <c r="M162" s="66">
        <v>0</v>
      </c>
      <c r="N162" s="34">
        <v>0</v>
      </c>
      <c r="O162" s="34">
        <v>0</v>
      </c>
      <c r="P162" s="34">
        <v>0</v>
      </c>
    </row>
    <row r="163" spans="1:16" s="1" customFormat="1" ht="20.399999999999999" customHeight="1">
      <c r="A163" s="88" t="s">
        <v>144</v>
      </c>
      <c r="B163" s="89" t="s">
        <v>238</v>
      </c>
      <c r="C163" s="88" t="s">
        <v>47</v>
      </c>
      <c r="D163" s="88" t="s">
        <v>145</v>
      </c>
      <c r="E163" s="17" t="s">
        <v>36</v>
      </c>
      <c r="F163" s="100">
        <f>H163+I163+J163+K163+L163+M163+N163+O163+P163</f>
        <v>597.70000000000005</v>
      </c>
      <c r="G163" s="101"/>
      <c r="H163" s="24">
        <f>H164</f>
        <v>0</v>
      </c>
      <c r="I163" s="24">
        <f t="shared" ref="I163:K163" si="101">I164</f>
        <v>0</v>
      </c>
      <c r="J163" s="24">
        <f t="shared" si="101"/>
        <v>0</v>
      </c>
      <c r="K163" s="62">
        <f t="shared" si="101"/>
        <v>0</v>
      </c>
      <c r="L163" s="29">
        <f t="shared" ref="L163:P163" si="102">L164</f>
        <v>597.70000000000005</v>
      </c>
      <c r="M163" s="66">
        <f t="shared" si="102"/>
        <v>0</v>
      </c>
      <c r="N163" s="24">
        <f t="shared" si="102"/>
        <v>0</v>
      </c>
      <c r="O163" s="24">
        <f t="shared" si="102"/>
        <v>0</v>
      </c>
      <c r="P163" s="29">
        <f t="shared" si="102"/>
        <v>0</v>
      </c>
    </row>
    <row r="164" spans="1:16" s="1" customFormat="1" ht="42.75" customHeight="1">
      <c r="A164" s="88"/>
      <c r="B164" s="89"/>
      <c r="C164" s="88"/>
      <c r="D164" s="88"/>
      <c r="E164" s="51" t="s">
        <v>231</v>
      </c>
      <c r="F164" s="25" t="s">
        <v>20</v>
      </c>
      <c r="G164" s="18">
        <f>H164+I164+J164+K164+L164+M164+N164+O164+P164</f>
        <v>597.70000000000005</v>
      </c>
      <c r="H164" s="24">
        <v>0</v>
      </c>
      <c r="I164" s="24">
        <v>0</v>
      </c>
      <c r="J164" s="24">
        <v>0</v>
      </c>
      <c r="K164" s="62">
        <v>0</v>
      </c>
      <c r="L164" s="29">
        <v>597.70000000000005</v>
      </c>
      <c r="M164" s="66">
        <v>0</v>
      </c>
      <c r="N164" s="24">
        <v>0</v>
      </c>
      <c r="O164" s="24">
        <v>0</v>
      </c>
      <c r="P164" s="29">
        <v>0</v>
      </c>
    </row>
    <row r="165" spans="1:16" s="1" customFormat="1" ht="20.399999999999999" customHeight="1">
      <c r="A165" s="96" t="s">
        <v>207</v>
      </c>
      <c r="B165" s="89" t="s">
        <v>146</v>
      </c>
      <c r="C165" s="88" t="s">
        <v>47</v>
      </c>
      <c r="D165" s="88" t="s">
        <v>147</v>
      </c>
      <c r="E165" s="73" t="s">
        <v>36</v>
      </c>
      <c r="F165" s="100">
        <f>H165+I165+J165+K165+L165+M165+N165+O165+P165</f>
        <v>800</v>
      </c>
      <c r="G165" s="101"/>
      <c r="H165" s="24">
        <f>H166</f>
        <v>730</v>
      </c>
      <c r="I165" s="24">
        <f t="shared" ref="I165:P165" si="103">I166</f>
        <v>70</v>
      </c>
      <c r="J165" s="24">
        <f t="shared" si="103"/>
        <v>0</v>
      </c>
      <c r="K165" s="62">
        <f t="shared" si="103"/>
        <v>0</v>
      </c>
      <c r="L165" s="29">
        <f t="shared" si="103"/>
        <v>0</v>
      </c>
      <c r="M165" s="66">
        <f t="shared" si="103"/>
        <v>0</v>
      </c>
      <c r="N165" s="24">
        <f t="shared" si="103"/>
        <v>0</v>
      </c>
      <c r="O165" s="24">
        <f t="shared" si="103"/>
        <v>0</v>
      </c>
      <c r="P165" s="29">
        <f t="shared" si="103"/>
        <v>0</v>
      </c>
    </row>
    <row r="166" spans="1:16" s="1" customFormat="1" ht="24.9" customHeight="1">
      <c r="A166" s="98"/>
      <c r="B166" s="89"/>
      <c r="C166" s="88"/>
      <c r="D166" s="88"/>
      <c r="E166" s="74"/>
      <c r="F166" s="25" t="s">
        <v>20</v>
      </c>
      <c r="G166" s="18">
        <f>H166+I166+J166+K166+L166+M166+N166+O166+P166</f>
        <v>800</v>
      </c>
      <c r="H166" s="24">
        <v>730</v>
      </c>
      <c r="I166" s="24">
        <v>70</v>
      </c>
      <c r="J166" s="24">
        <f t="shared" ref="J166:O166" si="104">J169</f>
        <v>0</v>
      </c>
      <c r="K166" s="62">
        <f t="shared" si="104"/>
        <v>0</v>
      </c>
      <c r="L166" s="29">
        <f t="shared" si="104"/>
        <v>0</v>
      </c>
      <c r="M166" s="66">
        <f t="shared" si="104"/>
        <v>0</v>
      </c>
      <c r="N166" s="24">
        <f t="shared" si="104"/>
        <v>0</v>
      </c>
      <c r="O166" s="24">
        <f t="shared" si="104"/>
        <v>0</v>
      </c>
      <c r="P166" s="29">
        <f t="shared" ref="P166" si="105">P169</f>
        <v>0</v>
      </c>
    </row>
    <row r="167" spans="1:16" s="1" customFormat="1" ht="24.9" customHeight="1">
      <c r="A167" s="96" t="s">
        <v>208</v>
      </c>
      <c r="B167" s="89" t="s">
        <v>256</v>
      </c>
      <c r="C167" s="88" t="s">
        <v>47</v>
      </c>
      <c r="D167" s="88" t="s">
        <v>148</v>
      </c>
      <c r="E167" s="17" t="s">
        <v>36</v>
      </c>
      <c r="F167" s="100">
        <f>H167+I167+J167+K167+L167+M167+N167+O167+P167</f>
        <v>832.6</v>
      </c>
      <c r="G167" s="101"/>
      <c r="H167" s="24">
        <f>H168+H169</f>
        <v>832.6</v>
      </c>
      <c r="I167" s="24">
        <f t="shared" ref="I167:O167" si="106">I168+I169</f>
        <v>0</v>
      </c>
      <c r="J167" s="24">
        <f t="shared" si="106"/>
        <v>0</v>
      </c>
      <c r="K167" s="62">
        <f t="shared" si="106"/>
        <v>0</v>
      </c>
      <c r="L167" s="29">
        <f t="shared" ref="L167" si="107">L168</f>
        <v>0</v>
      </c>
      <c r="M167" s="66">
        <f t="shared" si="106"/>
        <v>0</v>
      </c>
      <c r="N167" s="24">
        <f t="shared" si="106"/>
        <v>0</v>
      </c>
      <c r="O167" s="24">
        <f t="shared" si="106"/>
        <v>0</v>
      </c>
      <c r="P167" s="29">
        <f t="shared" ref="P167" si="108">P168+P169</f>
        <v>0</v>
      </c>
    </row>
    <row r="168" spans="1:16" s="1" customFormat="1" ht="24.9" customHeight="1">
      <c r="A168" s="97"/>
      <c r="B168" s="89"/>
      <c r="C168" s="88"/>
      <c r="D168" s="88"/>
      <c r="E168" s="89" t="s">
        <v>221</v>
      </c>
      <c r="F168" s="25" t="s">
        <v>19</v>
      </c>
      <c r="G168" s="18">
        <f>H168+I168+J168+K168+L168+M168+N168+O168+P168</f>
        <v>0</v>
      </c>
      <c r="H168" s="24">
        <v>0</v>
      </c>
      <c r="I168" s="24">
        <v>0</v>
      </c>
      <c r="J168" s="24">
        <v>0</v>
      </c>
      <c r="K168" s="62">
        <v>0</v>
      </c>
      <c r="L168" s="29">
        <v>0</v>
      </c>
      <c r="M168" s="66">
        <v>0</v>
      </c>
      <c r="N168" s="24">
        <v>0</v>
      </c>
      <c r="O168" s="24">
        <v>0</v>
      </c>
      <c r="P168" s="29">
        <v>0</v>
      </c>
    </row>
    <row r="169" spans="1:16" s="1" customFormat="1" ht="24.9" customHeight="1">
      <c r="A169" s="98"/>
      <c r="B169" s="89"/>
      <c r="C169" s="88"/>
      <c r="D169" s="88"/>
      <c r="E169" s="89"/>
      <c r="F169" s="25" t="s">
        <v>20</v>
      </c>
      <c r="G169" s="18">
        <f>H169+I169+J169+K169+L169+M169+N169+O169+P169</f>
        <v>832.6</v>
      </c>
      <c r="H169" s="24">
        <v>832.6</v>
      </c>
      <c r="I169" s="24">
        <f t="shared" ref="I169:O169" si="109">I172</f>
        <v>0</v>
      </c>
      <c r="J169" s="24">
        <f t="shared" si="109"/>
        <v>0</v>
      </c>
      <c r="K169" s="62">
        <f t="shared" si="109"/>
        <v>0</v>
      </c>
      <c r="L169" s="29">
        <v>0</v>
      </c>
      <c r="M169" s="66">
        <f t="shared" si="109"/>
        <v>0</v>
      </c>
      <c r="N169" s="24">
        <f t="shared" si="109"/>
        <v>0</v>
      </c>
      <c r="O169" s="24">
        <f t="shared" si="109"/>
        <v>0</v>
      </c>
      <c r="P169" s="29">
        <f t="shared" ref="P169" si="110">P172</f>
        <v>0</v>
      </c>
    </row>
    <row r="170" spans="1:16" s="1" customFormat="1" ht="30" customHeight="1">
      <c r="A170" s="88" t="s">
        <v>149</v>
      </c>
      <c r="B170" s="89" t="s">
        <v>150</v>
      </c>
      <c r="C170" s="88"/>
      <c r="D170" s="88"/>
      <c r="E170" s="17" t="s">
        <v>36</v>
      </c>
      <c r="F170" s="100">
        <f>H170+I170+J170+K170+L170+M170</f>
        <v>13252.5</v>
      </c>
      <c r="G170" s="101"/>
      <c r="H170" s="24">
        <f>H171+H172</f>
        <v>13252.5</v>
      </c>
      <c r="I170" s="24">
        <f t="shared" ref="I170:P170" si="111">I171</f>
        <v>0</v>
      </c>
      <c r="J170" s="24">
        <f t="shared" si="111"/>
        <v>0</v>
      </c>
      <c r="K170" s="62">
        <f t="shared" si="111"/>
        <v>0</v>
      </c>
      <c r="L170" s="29">
        <f t="shared" ref="L170" si="112">L171+L172</f>
        <v>0</v>
      </c>
      <c r="M170" s="66">
        <f t="shared" si="111"/>
        <v>0</v>
      </c>
      <c r="N170" s="24">
        <f t="shared" si="111"/>
        <v>0</v>
      </c>
      <c r="O170" s="24">
        <f t="shared" si="111"/>
        <v>0</v>
      </c>
      <c r="P170" s="29">
        <f t="shared" si="111"/>
        <v>0</v>
      </c>
    </row>
    <row r="171" spans="1:16" s="1" customFormat="1" ht="30" customHeight="1">
      <c r="A171" s="88"/>
      <c r="B171" s="89"/>
      <c r="C171" s="88"/>
      <c r="D171" s="88"/>
      <c r="E171" s="89" t="s">
        <v>221</v>
      </c>
      <c r="F171" s="25" t="s">
        <v>19</v>
      </c>
      <c r="G171" s="18">
        <f>H171+I171+J171+K171+L171+M171</f>
        <v>9939.4</v>
      </c>
      <c r="H171" s="24">
        <f>H174</f>
        <v>9939.4</v>
      </c>
      <c r="I171" s="24">
        <v>0</v>
      </c>
      <c r="J171" s="24">
        <v>0</v>
      </c>
      <c r="K171" s="62">
        <v>0</v>
      </c>
      <c r="L171" s="29">
        <v>0</v>
      </c>
      <c r="M171" s="66">
        <v>0</v>
      </c>
      <c r="N171" s="24">
        <v>0</v>
      </c>
      <c r="O171" s="24">
        <v>0</v>
      </c>
      <c r="P171" s="29">
        <v>0</v>
      </c>
    </row>
    <row r="172" spans="1:16" s="1" customFormat="1" ht="48.75" customHeight="1">
      <c r="A172" s="88"/>
      <c r="B172" s="89"/>
      <c r="C172" s="88"/>
      <c r="D172" s="88"/>
      <c r="E172" s="89"/>
      <c r="F172" s="25" t="s">
        <v>20</v>
      </c>
      <c r="G172" s="18">
        <f>H172+I172+J172+K172+L172+M172</f>
        <v>3313.1</v>
      </c>
      <c r="H172" s="24">
        <f>H175</f>
        <v>3313.1</v>
      </c>
      <c r="I172" s="24">
        <v>0</v>
      </c>
      <c r="J172" s="24">
        <v>0</v>
      </c>
      <c r="K172" s="62">
        <v>0</v>
      </c>
      <c r="L172" s="29">
        <v>0</v>
      </c>
      <c r="M172" s="66">
        <v>0</v>
      </c>
      <c r="N172" s="24">
        <v>0</v>
      </c>
      <c r="O172" s="24">
        <v>0</v>
      </c>
      <c r="P172" s="29">
        <v>0</v>
      </c>
    </row>
    <row r="173" spans="1:16" s="1" customFormat="1" ht="24.9" customHeight="1">
      <c r="A173" s="96" t="s">
        <v>209</v>
      </c>
      <c r="B173" s="73" t="s">
        <v>257</v>
      </c>
      <c r="C173" s="96"/>
      <c r="D173" s="96"/>
      <c r="E173" s="17" t="s">
        <v>36</v>
      </c>
      <c r="F173" s="100">
        <f>H173+I173+J173+K173+L173+M173</f>
        <v>13252.5</v>
      </c>
      <c r="G173" s="101"/>
      <c r="H173" s="24">
        <f>H174+H175</f>
        <v>13252.5</v>
      </c>
      <c r="I173" s="24">
        <f>I174+I175</f>
        <v>0</v>
      </c>
      <c r="J173" s="24">
        <f>J174+J175</f>
        <v>0</v>
      </c>
      <c r="K173" s="62">
        <f t="shared" ref="K173:O173" si="113">K174+K175</f>
        <v>0</v>
      </c>
      <c r="L173" s="29">
        <f t="shared" si="113"/>
        <v>0</v>
      </c>
      <c r="M173" s="66">
        <f t="shared" si="113"/>
        <v>0</v>
      </c>
      <c r="N173" s="24">
        <f t="shared" si="113"/>
        <v>0</v>
      </c>
      <c r="O173" s="24">
        <f t="shared" si="113"/>
        <v>0</v>
      </c>
      <c r="P173" s="29">
        <f t="shared" ref="P173" si="114">P174+P175</f>
        <v>0</v>
      </c>
    </row>
    <row r="174" spans="1:16" s="1" customFormat="1" ht="24.9" customHeight="1">
      <c r="A174" s="97"/>
      <c r="B174" s="77"/>
      <c r="C174" s="97"/>
      <c r="D174" s="97"/>
      <c r="E174" s="73" t="s">
        <v>221</v>
      </c>
      <c r="F174" s="25" t="s">
        <v>19</v>
      </c>
      <c r="G174" s="18">
        <f>H174+I174+J174+K174+L174+M174</f>
        <v>9939.4</v>
      </c>
      <c r="H174" s="24">
        <v>9939.4</v>
      </c>
      <c r="I174" s="24">
        <v>0</v>
      </c>
      <c r="J174" s="24">
        <v>0</v>
      </c>
      <c r="K174" s="62">
        <v>0</v>
      </c>
      <c r="L174" s="29">
        <v>0</v>
      </c>
      <c r="M174" s="66">
        <v>0</v>
      </c>
      <c r="N174" s="24">
        <v>0</v>
      </c>
      <c r="O174" s="24">
        <v>0</v>
      </c>
      <c r="P174" s="29">
        <v>0</v>
      </c>
    </row>
    <row r="175" spans="1:16" s="1" customFormat="1" ht="24.9" customHeight="1">
      <c r="A175" s="98"/>
      <c r="B175" s="74"/>
      <c r="C175" s="98"/>
      <c r="D175" s="98"/>
      <c r="E175" s="74"/>
      <c r="F175" s="25" t="s">
        <v>20</v>
      </c>
      <c r="G175" s="18">
        <f>H175+I175+J175+K175+L175+M175</f>
        <v>3313.1</v>
      </c>
      <c r="H175" s="24">
        <v>3313.1</v>
      </c>
      <c r="I175" s="24">
        <v>0</v>
      </c>
      <c r="J175" s="24">
        <v>0</v>
      </c>
      <c r="K175" s="62">
        <v>0</v>
      </c>
      <c r="L175" s="29">
        <v>0</v>
      </c>
      <c r="M175" s="66">
        <v>0</v>
      </c>
      <c r="N175" s="24">
        <v>0</v>
      </c>
      <c r="O175" s="24">
        <v>0</v>
      </c>
      <c r="P175" s="29">
        <v>0</v>
      </c>
    </row>
    <row r="176" spans="1:16" s="35" customFormat="1" ht="24.9" customHeight="1">
      <c r="A176" s="96" t="s">
        <v>151</v>
      </c>
      <c r="B176" s="73" t="s">
        <v>152</v>
      </c>
      <c r="C176" s="96" t="s">
        <v>47</v>
      </c>
      <c r="D176" s="96" t="s">
        <v>153</v>
      </c>
      <c r="E176" s="31" t="s">
        <v>36</v>
      </c>
      <c r="F176" s="106">
        <f>SUM(H176:P176)</f>
        <v>2295.5</v>
      </c>
      <c r="G176" s="107"/>
      <c r="H176" s="34">
        <f>H177+H178</f>
        <v>0</v>
      </c>
      <c r="I176" s="34">
        <f t="shared" ref="I176:P176" si="115">I177+I178</f>
        <v>0</v>
      </c>
      <c r="J176" s="34">
        <f t="shared" si="115"/>
        <v>2295.5</v>
      </c>
      <c r="K176" s="62">
        <f t="shared" si="115"/>
        <v>0</v>
      </c>
      <c r="L176" s="34">
        <f t="shared" si="115"/>
        <v>0</v>
      </c>
      <c r="M176" s="66">
        <f t="shared" si="115"/>
        <v>0</v>
      </c>
      <c r="N176" s="34">
        <f t="shared" si="115"/>
        <v>0</v>
      </c>
      <c r="O176" s="34">
        <f t="shared" si="115"/>
        <v>0</v>
      </c>
      <c r="P176" s="34">
        <f t="shared" si="115"/>
        <v>0</v>
      </c>
    </row>
    <row r="177" spans="1:16" s="1" customFormat="1" ht="24.9" customHeight="1">
      <c r="A177" s="97"/>
      <c r="B177" s="77"/>
      <c r="C177" s="97"/>
      <c r="D177" s="97"/>
      <c r="E177" s="73" t="s">
        <v>221</v>
      </c>
      <c r="F177" s="25" t="s">
        <v>19</v>
      </c>
      <c r="G177" s="18">
        <f>SUM(H177:P177)</f>
        <v>1433.8</v>
      </c>
      <c r="H177" s="24">
        <f>H180</f>
        <v>0</v>
      </c>
      <c r="I177" s="24">
        <f t="shared" ref="I177:P177" si="116">I180</f>
        <v>0</v>
      </c>
      <c r="J177" s="24">
        <f t="shared" si="116"/>
        <v>1433.8</v>
      </c>
      <c r="K177" s="62">
        <f t="shared" si="116"/>
        <v>0</v>
      </c>
      <c r="L177" s="29">
        <f t="shared" si="116"/>
        <v>0</v>
      </c>
      <c r="M177" s="66">
        <f t="shared" si="116"/>
        <v>0</v>
      </c>
      <c r="N177" s="24">
        <f t="shared" si="116"/>
        <v>0</v>
      </c>
      <c r="O177" s="24">
        <f t="shared" si="116"/>
        <v>0</v>
      </c>
      <c r="P177" s="29">
        <f t="shared" si="116"/>
        <v>0</v>
      </c>
    </row>
    <row r="178" spans="1:16" s="1" customFormat="1" ht="24.9" customHeight="1">
      <c r="A178" s="98"/>
      <c r="B178" s="74"/>
      <c r="C178" s="98"/>
      <c r="D178" s="98"/>
      <c r="E178" s="74"/>
      <c r="F178" s="25" t="s">
        <v>20</v>
      </c>
      <c r="G178" s="18">
        <f>SUM(H178:P178)</f>
        <v>861.7</v>
      </c>
      <c r="H178" s="24">
        <f>H181</f>
        <v>0</v>
      </c>
      <c r="I178" s="24">
        <f t="shared" ref="I178:P178" si="117">I181</f>
        <v>0</v>
      </c>
      <c r="J178" s="24">
        <f t="shared" si="117"/>
        <v>861.7</v>
      </c>
      <c r="K178" s="62">
        <f t="shared" si="117"/>
        <v>0</v>
      </c>
      <c r="L178" s="29">
        <f t="shared" si="117"/>
        <v>0</v>
      </c>
      <c r="M178" s="66">
        <f t="shared" si="117"/>
        <v>0</v>
      </c>
      <c r="N178" s="24">
        <f t="shared" si="117"/>
        <v>0</v>
      </c>
      <c r="O178" s="24">
        <f t="shared" si="117"/>
        <v>0</v>
      </c>
      <c r="P178" s="29">
        <f t="shared" si="117"/>
        <v>0</v>
      </c>
    </row>
    <row r="179" spans="1:16" s="1" customFormat="1" ht="24.9" customHeight="1">
      <c r="A179" s="96" t="s">
        <v>154</v>
      </c>
      <c r="B179" s="73" t="s">
        <v>258</v>
      </c>
      <c r="C179" s="96" t="s">
        <v>47</v>
      </c>
      <c r="D179" s="96" t="s">
        <v>153</v>
      </c>
      <c r="E179" s="17" t="s">
        <v>36</v>
      </c>
      <c r="F179" s="100">
        <f>H179+I179+J179+K179+L179+M179+N179+O179+P179</f>
        <v>2295.5</v>
      </c>
      <c r="G179" s="101"/>
      <c r="H179" s="24">
        <f>H180+H181</f>
        <v>0</v>
      </c>
      <c r="I179" s="24">
        <f>I180+I181</f>
        <v>0</v>
      </c>
      <c r="J179" s="24">
        <f>J180+J181</f>
        <v>2295.5</v>
      </c>
      <c r="K179" s="62">
        <f t="shared" ref="K179:O179" si="118">K180+K181</f>
        <v>0</v>
      </c>
      <c r="L179" s="29">
        <f t="shared" si="118"/>
        <v>0</v>
      </c>
      <c r="M179" s="66">
        <f t="shared" si="118"/>
        <v>0</v>
      </c>
      <c r="N179" s="24">
        <f t="shared" si="118"/>
        <v>0</v>
      </c>
      <c r="O179" s="24">
        <f t="shared" si="118"/>
        <v>0</v>
      </c>
      <c r="P179" s="29">
        <f t="shared" ref="P179" si="119">P180+P181</f>
        <v>0</v>
      </c>
    </row>
    <row r="180" spans="1:16" s="1" customFormat="1" ht="24.9" customHeight="1">
      <c r="A180" s="97"/>
      <c r="B180" s="77"/>
      <c r="C180" s="97"/>
      <c r="D180" s="97"/>
      <c r="E180" s="73" t="s">
        <v>221</v>
      </c>
      <c r="F180" s="25" t="s">
        <v>19</v>
      </c>
      <c r="G180" s="18">
        <f>H180+I180+J180+K180+L180+M180+N180+O180+P180</f>
        <v>1433.8</v>
      </c>
      <c r="H180" s="24">
        <v>0</v>
      </c>
      <c r="I180" s="24">
        <v>0</v>
      </c>
      <c r="J180" s="24">
        <v>1433.8</v>
      </c>
      <c r="K180" s="62">
        <v>0</v>
      </c>
      <c r="L180" s="29">
        <v>0</v>
      </c>
      <c r="M180" s="66">
        <v>0</v>
      </c>
      <c r="N180" s="24">
        <v>0</v>
      </c>
      <c r="O180" s="24">
        <v>0</v>
      </c>
      <c r="P180" s="29">
        <v>0</v>
      </c>
    </row>
    <row r="181" spans="1:16" s="1" customFormat="1" ht="24.9" customHeight="1">
      <c r="A181" s="98"/>
      <c r="B181" s="74"/>
      <c r="C181" s="98"/>
      <c r="D181" s="98"/>
      <c r="E181" s="74"/>
      <c r="F181" s="25" t="s">
        <v>20</v>
      </c>
      <c r="G181" s="18">
        <f>H181+I181+J181+K181+L181+M181+N181+O181+P181</f>
        <v>861.7</v>
      </c>
      <c r="H181" s="24">
        <v>0</v>
      </c>
      <c r="I181" s="24">
        <v>0</v>
      </c>
      <c r="J181" s="24">
        <v>861.7</v>
      </c>
      <c r="K181" s="62">
        <v>0</v>
      </c>
      <c r="L181" s="29">
        <v>0</v>
      </c>
      <c r="M181" s="66">
        <v>0</v>
      </c>
      <c r="N181" s="24">
        <v>0</v>
      </c>
      <c r="O181" s="24">
        <v>0</v>
      </c>
      <c r="P181" s="29">
        <v>0</v>
      </c>
    </row>
    <row r="182" spans="1:16" s="1" customFormat="1" ht="24.9" customHeight="1">
      <c r="A182" s="96" t="s">
        <v>155</v>
      </c>
      <c r="B182" s="73" t="s">
        <v>156</v>
      </c>
      <c r="C182" s="96" t="s">
        <v>47</v>
      </c>
      <c r="D182" s="96" t="s">
        <v>157</v>
      </c>
      <c r="E182" s="17" t="s">
        <v>36</v>
      </c>
      <c r="F182" s="100">
        <f>H182+I182+J182+K182+L182+M182+N182+O182+P182</f>
        <v>55555.6</v>
      </c>
      <c r="G182" s="101"/>
      <c r="H182" s="24">
        <f>H183+H184</f>
        <v>0</v>
      </c>
      <c r="I182" s="24">
        <f>I183+I184</f>
        <v>0</v>
      </c>
      <c r="J182" s="24">
        <f>J183+J184</f>
        <v>0</v>
      </c>
      <c r="K182" s="62">
        <f t="shared" ref="K182:O182" si="120">K183+K184</f>
        <v>55555.6</v>
      </c>
      <c r="L182" s="29">
        <f t="shared" ref="L182" si="121">L183</f>
        <v>0</v>
      </c>
      <c r="M182" s="66">
        <f t="shared" si="120"/>
        <v>0</v>
      </c>
      <c r="N182" s="24">
        <f t="shared" si="120"/>
        <v>0</v>
      </c>
      <c r="O182" s="24">
        <f t="shared" si="120"/>
        <v>0</v>
      </c>
      <c r="P182" s="29">
        <f t="shared" ref="P182" si="122">P183+P184</f>
        <v>0</v>
      </c>
    </row>
    <row r="183" spans="1:16" s="1" customFormat="1" ht="24.9" customHeight="1">
      <c r="A183" s="97"/>
      <c r="B183" s="77"/>
      <c r="C183" s="97"/>
      <c r="D183" s="97"/>
      <c r="E183" s="73" t="s">
        <v>158</v>
      </c>
      <c r="F183" s="25" t="s">
        <v>19</v>
      </c>
      <c r="G183" s="18">
        <f>H183+I183+J183+K183+L183+M183+N183+O183+P183</f>
        <v>50000</v>
      </c>
      <c r="H183" s="24">
        <v>0</v>
      </c>
      <c r="I183" s="24">
        <v>0</v>
      </c>
      <c r="J183" s="24">
        <v>0</v>
      </c>
      <c r="K183" s="62">
        <v>50000</v>
      </c>
      <c r="L183" s="29">
        <v>0</v>
      </c>
      <c r="M183" s="66">
        <v>0</v>
      </c>
      <c r="N183" s="24">
        <v>0</v>
      </c>
      <c r="O183" s="24">
        <v>0</v>
      </c>
      <c r="P183" s="29">
        <v>0</v>
      </c>
    </row>
    <row r="184" spans="1:16" s="1" customFormat="1" ht="24.9" customHeight="1">
      <c r="A184" s="98"/>
      <c r="B184" s="74"/>
      <c r="C184" s="98"/>
      <c r="D184" s="98"/>
      <c r="E184" s="74"/>
      <c r="F184" s="25" t="s">
        <v>20</v>
      </c>
      <c r="G184" s="18">
        <f>H184+I184+J184+K184+L184+M184+N184+O184+P184</f>
        <v>5555.6</v>
      </c>
      <c r="H184" s="24">
        <v>0</v>
      </c>
      <c r="I184" s="24">
        <v>0</v>
      </c>
      <c r="J184" s="24">
        <v>0</v>
      </c>
      <c r="K184" s="62">
        <v>5555.6</v>
      </c>
      <c r="L184" s="29">
        <v>0</v>
      </c>
      <c r="M184" s="66">
        <v>0</v>
      </c>
      <c r="N184" s="24">
        <v>0</v>
      </c>
      <c r="O184" s="24">
        <v>0</v>
      </c>
      <c r="P184" s="29">
        <v>0</v>
      </c>
    </row>
    <row r="185" spans="1:16" s="35" customFormat="1" ht="24.9" customHeight="1">
      <c r="A185" s="78" t="s">
        <v>210</v>
      </c>
      <c r="B185" s="73" t="s">
        <v>259</v>
      </c>
      <c r="C185" s="78" t="s">
        <v>47</v>
      </c>
      <c r="D185" s="78" t="s">
        <v>159</v>
      </c>
      <c r="E185" s="31" t="s">
        <v>36</v>
      </c>
      <c r="F185" s="106">
        <f>H185+I185+J185+K185+L185+M185+N185+O185+P185</f>
        <v>78334.600000000006</v>
      </c>
      <c r="G185" s="107"/>
      <c r="H185" s="34">
        <f>H186</f>
        <v>0</v>
      </c>
      <c r="I185" s="34">
        <f t="shared" ref="I185:K185" si="123">I186</f>
        <v>0</v>
      </c>
      <c r="J185" s="34">
        <f t="shared" si="123"/>
        <v>0</v>
      </c>
      <c r="K185" s="66">
        <f t="shared" si="123"/>
        <v>0</v>
      </c>
      <c r="L185" s="34">
        <f t="shared" ref="L185" si="124">L186+L187</f>
        <v>0</v>
      </c>
      <c r="M185" s="66">
        <f>M186+M187</f>
        <v>78334.600000000006</v>
      </c>
      <c r="N185" s="34">
        <f t="shared" ref="N185:P185" si="125">N186+N187</f>
        <v>0</v>
      </c>
      <c r="O185" s="34">
        <f t="shared" si="125"/>
        <v>0</v>
      </c>
      <c r="P185" s="34">
        <f t="shared" si="125"/>
        <v>0</v>
      </c>
    </row>
    <row r="186" spans="1:16" s="35" customFormat="1" ht="81.75" customHeight="1">
      <c r="A186" s="79"/>
      <c r="B186" s="77"/>
      <c r="C186" s="79"/>
      <c r="D186" s="79"/>
      <c r="E186" s="104" t="s">
        <v>271</v>
      </c>
      <c r="F186" s="32" t="s">
        <v>19</v>
      </c>
      <c r="G186" s="65">
        <f>H186+I186+J186+K186+L186+M186+N186+O186+P186</f>
        <v>57157.599999999999</v>
      </c>
      <c r="H186" s="34">
        <v>0</v>
      </c>
      <c r="I186" s="34">
        <v>0</v>
      </c>
      <c r="J186" s="34">
        <v>0</v>
      </c>
      <c r="K186" s="66">
        <v>0</v>
      </c>
      <c r="L186" s="34">
        <v>0</v>
      </c>
      <c r="M186" s="66">
        <v>57157.599999999999</v>
      </c>
      <c r="N186" s="34">
        <v>0</v>
      </c>
      <c r="O186" s="34">
        <v>0</v>
      </c>
      <c r="P186" s="34">
        <v>0</v>
      </c>
    </row>
    <row r="187" spans="1:16" s="35" customFormat="1" ht="24.9" customHeight="1">
      <c r="A187" s="80"/>
      <c r="B187" s="74"/>
      <c r="C187" s="80"/>
      <c r="D187" s="80"/>
      <c r="E187" s="105"/>
      <c r="F187" s="32" t="s">
        <v>20</v>
      </c>
      <c r="G187" s="65">
        <f>H187+I187+J187+K187+L187+M187+N187+O187+P187</f>
        <v>21177</v>
      </c>
      <c r="H187" s="34">
        <v>0</v>
      </c>
      <c r="I187" s="34">
        <v>0</v>
      </c>
      <c r="J187" s="34">
        <v>0</v>
      </c>
      <c r="K187" s="66">
        <v>0</v>
      </c>
      <c r="L187" s="34">
        <v>0</v>
      </c>
      <c r="M187" s="66">
        <v>21177</v>
      </c>
      <c r="N187" s="34">
        <v>0</v>
      </c>
      <c r="O187" s="34">
        <v>0</v>
      </c>
      <c r="P187" s="34">
        <v>0</v>
      </c>
    </row>
    <row r="188" spans="1:16" s="35" customFormat="1" ht="24.9" customHeight="1">
      <c r="A188" s="78" t="s">
        <v>284</v>
      </c>
      <c r="B188" s="73" t="s">
        <v>285</v>
      </c>
      <c r="C188" s="78"/>
      <c r="D188" s="78"/>
      <c r="E188" s="31" t="s">
        <v>36</v>
      </c>
      <c r="F188" s="106">
        <f>H188+I188+J188+K188+L188+M188+N188+O188+P188</f>
        <v>78334.600000000006</v>
      </c>
      <c r="G188" s="107"/>
      <c r="H188" s="34">
        <f>H189</f>
        <v>0</v>
      </c>
      <c r="I188" s="34">
        <f t="shared" ref="I188:K188" si="126">I189</f>
        <v>0</v>
      </c>
      <c r="J188" s="34">
        <f t="shared" si="126"/>
        <v>0</v>
      </c>
      <c r="K188" s="62">
        <f t="shared" si="126"/>
        <v>0</v>
      </c>
      <c r="L188" s="34">
        <f t="shared" ref="L188" si="127">L189+L190</f>
        <v>0</v>
      </c>
      <c r="M188" s="66">
        <f>M189+M190</f>
        <v>78334.600000000006</v>
      </c>
      <c r="N188" s="34">
        <f t="shared" ref="N188:O188" si="128">N189+N190</f>
        <v>0</v>
      </c>
      <c r="O188" s="34">
        <f t="shared" si="128"/>
        <v>0</v>
      </c>
      <c r="P188" s="34">
        <f t="shared" ref="P188" si="129">P189+P190</f>
        <v>0</v>
      </c>
    </row>
    <row r="189" spans="1:16" s="35" customFormat="1" ht="81.75" customHeight="1">
      <c r="A189" s="79"/>
      <c r="B189" s="77"/>
      <c r="C189" s="79"/>
      <c r="D189" s="79"/>
      <c r="E189" s="104" t="s">
        <v>271</v>
      </c>
      <c r="F189" s="32" t="s">
        <v>19</v>
      </c>
      <c r="G189" s="33">
        <f>H189+I189+J189+K189+L189+M189+N189+O189+P189</f>
        <v>57157.599999999999</v>
      </c>
      <c r="H189" s="34">
        <v>0</v>
      </c>
      <c r="I189" s="34">
        <v>0</v>
      </c>
      <c r="J189" s="34">
        <v>0</v>
      </c>
      <c r="K189" s="62">
        <v>0</v>
      </c>
      <c r="L189" s="34">
        <v>0</v>
      </c>
      <c r="M189" s="66">
        <v>57157.599999999999</v>
      </c>
      <c r="N189" s="34">
        <v>0</v>
      </c>
      <c r="O189" s="34">
        <v>0</v>
      </c>
      <c r="P189" s="34">
        <v>0</v>
      </c>
    </row>
    <row r="190" spans="1:16" s="35" customFormat="1" ht="24.9" customHeight="1">
      <c r="A190" s="80"/>
      <c r="B190" s="74"/>
      <c r="C190" s="80"/>
      <c r="D190" s="80"/>
      <c r="E190" s="105"/>
      <c r="F190" s="32" t="s">
        <v>20</v>
      </c>
      <c r="G190" s="33">
        <f>H190+I190+J190+K190+L190+M190+N190+O190+P190</f>
        <v>21177</v>
      </c>
      <c r="H190" s="34">
        <v>0</v>
      </c>
      <c r="I190" s="34">
        <v>0</v>
      </c>
      <c r="J190" s="34">
        <v>0</v>
      </c>
      <c r="K190" s="62">
        <v>0</v>
      </c>
      <c r="L190" s="34">
        <v>0</v>
      </c>
      <c r="M190" s="66">
        <v>21177</v>
      </c>
      <c r="N190" s="34">
        <v>0</v>
      </c>
      <c r="O190" s="34">
        <v>0</v>
      </c>
      <c r="P190" s="34">
        <v>0</v>
      </c>
    </row>
    <row r="191" spans="1:16" s="1" customFormat="1" ht="24.9" customHeight="1">
      <c r="A191" s="88" t="s">
        <v>160</v>
      </c>
      <c r="B191" s="89" t="s">
        <v>161</v>
      </c>
      <c r="C191" s="88" t="s">
        <v>47</v>
      </c>
      <c r="D191" s="88" t="s">
        <v>162</v>
      </c>
      <c r="E191" s="17" t="s">
        <v>36</v>
      </c>
      <c r="F191" s="100">
        <f>SUM(H191:P191)</f>
        <v>445843.7</v>
      </c>
      <c r="G191" s="101"/>
      <c r="H191" s="24">
        <f>H192+H193</f>
        <v>133272.20000000001</v>
      </c>
      <c r="I191" s="24">
        <f t="shared" ref="I191:P191" si="130">I192+I193</f>
        <v>188604.30000000002</v>
      </c>
      <c r="J191" s="24">
        <f t="shared" si="130"/>
        <v>75154.099999999991</v>
      </c>
      <c r="K191" s="62">
        <f t="shared" si="130"/>
        <v>18876.300000000003</v>
      </c>
      <c r="L191" s="29">
        <f t="shared" si="130"/>
        <v>17281.900000000001</v>
      </c>
      <c r="M191" s="66">
        <f t="shared" si="130"/>
        <v>0</v>
      </c>
      <c r="N191" s="24">
        <f t="shared" si="130"/>
        <v>0</v>
      </c>
      <c r="O191" s="24">
        <f t="shared" si="130"/>
        <v>12654.9</v>
      </c>
      <c r="P191" s="29">
        <f t="shared" si="130"/>
        <v>0</v>
      </c>
    </row>
    <row r="192" spans="1:16" s="1" customFormat="1" ht="24.9" customHeight="1">
      <c r="A192" s="88"/>
      <c r="B192" s="89"/>
      <c r="C192" s="88"/>
      <c r="D192" s="88"/>
      <c r="E192" s="89" t="s">
        <v>260</v>
      </c>
      <c r="F192" s="14" t="s">
        <v>19</v>
      </c>
      <c r="G192" s="18">
        <f>SUM(H192:P192)</f>
        <v>407626.30000000005</v>
      </c>
      <c r="H192" s="24">
        <f>H195</f>
        <v>130846.7</v>
      </c>
      <c r="I192" s="24">
        <f t="shared" ref="I192:P192" si="131">I195</f>
        <v>181160.6</v>
      </c>
      <c r="J192" s="24">
        <f t="shared" si="131"/>
        <v>60765.7</v>
      </c>
      <c r="K192" s="62">
        <f t="shared" si="131"/>
        <v>17871.400000000001</v>
      </c>
      <c r="L192" s="29">
        <f t="shared" si="131"/>
        <v>16981.900000000001</v>
      </c>
      <c r="M192" s="66">
        <f t="shared" si="131"/>
        <v>0</v>
      </c>
      <c r="N192" s="24">
        <f t="shared" si="131"/>
        <v>0</v>
      </c>
      <c r="O192" s="24">
        <f t="shared" si="131"/>
        <v>0</v>
      </c>
      <c r="P192" s="29">
        <f t="shared" si="131"/>
        <v>0</v>
      </c>
    </row>
    <row r="193" spans="1:16" s="1" customFormat="1" ht="33" customHeight="1" outlineLevel="1">
      <c r="A193" s="88"/>
      <c r="B193" s="89"/>
      <c r="C193" s="88"/>
      <c r="D193" s="88"/>
      <c r="E193" s="89"/>
      <c r="F193" s="25" t="s">
        <v>20</v>
      </c>
      <c r="G193" s="18">
        <f>SUM(H193:P193)</f>
        <v>38217.4</v>
      </c>
      <c r="H193" s="7">
        <f>H196</f>
        <v>2425.5</v>
      </c>
      <c r="I193" s="7">
        <f t="shared" ref="I193:O193" si="132">I196</f>
        <v>7443.7</v>
      </c>
      <c r="J193" s="7">
        <f t="shared" si="132"/>
        <v>14388.4</v>
      </c>
      <c r="K193" s="7">
        <f t="shared" si="132"/>
        <v>1004.9</v>
      </c>
      <c r="L193" s="29">
        <f t="shared" si="132"/>
        <v>300</v>
      </c>
      <c r="M193" s="7">
        <f t="shared" si="132"/>
        <v>0</v>
      </c>
      <c r="N193" s="7">
        <f t="shared" si="132"/>
        <v>0</v>
      </c>
      <c r="O193" s="7">
        <f t="shared" si="132"/>
        <v>12654.9</v>
      </c>
      <c r="P193" s="7">
        <f t="shared" ref="P193" si="133">P196</f>
        <v>0</v>
      </c>
    </row>
    <row r="194" spans="1:16" s="1" customFormat="1" ht="30" customHeight="1" outlineLevel="1">
      <c r="A194" s="96" t="s">
        <v>163</v>
      </c>
      <c r="B194" s="89" t="s">
        <v>164</v>
      </c>
      <c r="C194" s="96" t="s">
        <v>47</v>
      </c>
      <c r="D194" s="88" t="s">
        <v>165</v>
      </c>
      <c r="E194" s="17" t="s">
        <v>36</v>
      </c>
      <c r="F194" s="100">
        <f>SUM(H194:P194)</f>
        <v>445843.7</v>
      </c>
      <c r="G194" s="101"/>
      <c r="H194" s="24">
        <f>H195+H196</f>
        <v>133272.20000000001</v>
      </c>
      <c r="I194" s="24">
        <f t="shared" ref="I194:P194" si="134">I195+I196</f>
        <v>188604.30000000002</v>
      </c>
      <c r="J194" s="24">
        <f t="shared" si="134"/>
        <v>75154.099999999991</v>
      </c>
      <c r="K194" s="62">
        <f t="shared" si="134"/>
        <v>18876.300000000003</v>
      </c>
      <c r="L194" s="29">
        <f t="shared" si="134"/>
        <v>17281.900000000001</v>
      </c>
      <c r="M194" s="66">
        <f t="shared" si="134"/>
        <v>0</v>
      </c>
      <c r="N194" s="24">
        <f t="shared" si="134"/>
        <v>0</v>
      </c>
      <c r="O194" s="24">
        <f t="shared" si="134"/>
        <v>12654.9</v>
      </c>
      <c r="P194" s="29">
        <f t="shared" si="134"/>
        <v>0</v>
      </c>
    </row>
    <row r="195" spans="1:16" s="1" customFormat="1" ht="30" customHeight="1">
      <c r="A195" s="97"/>
      <c r="B195" s="89"/>
      <c r="C195" s="97"/>
      <c r="D195" s="88"/>
      <c r="E195" s="89" t="s">
        <v>260</v>
      </c>
      <c r="F195" s="14" t="s">
        <v>19</v>
      </c>
      <c r="G195" s="18">
        <f>SUM(H195:P195)</f>
        <v>407626.30000000005</v>
      </c>
      <c r="H195" s="24">
        <f>H198+H204+H211+H217</f>
        <v>130846.7</v>
      </c>
      <c r="I195" s="24">
        <f t="shared" ref="I195:P195" si="135">I198+I204+I211+I217</f>
        <v>181160.6</v>
      </c>
      <c r="J195" s="24">
        <f t="shared" si="135"/>
        <v>60765.7</v>
      </c>
      <c r="K195" s="62">
        <f t="shared" si="135"/>
        <v>17871.400000000001</v>
      </c>
      <c r="L195" s="29">
        <f t="shared" si="135"/>
        <v>16981.900000000001</v>
      </c>
      <c r="M195" s="66">
        <f t="shared" si="135"/>
        <v>0</v>
      </c>
      <c r="N195" s="24">
        <f t="shared" si="135"/>
        <v>0</v>
      </c>
      <c r="O195" s="24">
        <f t="shared" si="135"/>
        <v>0</v>
      </c>
      <c r="P195" s="29">
        <f t="shared" si="135"/>
        <v>0</v>
      </c>
    </row>
    <row r="196" spans="1:16" s="1" customFormat="1" ht="30" customHeight="1">
      <c r="A196" s="98"/>
      <c r="B196" s="89"/>
      <c r="C196" s="98"/>
      <c r="D196" s="88"/>
      <c r="E196" s="89"/>
      <c r="F196" s="25" t="s">
        <v>20</v>
      </c>
      <c r="G196" s="18">
        <f>SUM(H196:P196)</f>
        <v>38217.4</v>
      </c>
      <c r="H196" s="24">
        <f>H199+H205+H209+H212+H218+H220</f>
        <v>2425.5</v>
      </c>
      <c r="I196" s="24">
        <f t="shared" ref="I196:P196" si="136">I199+I205+I209+I212+I218+I220</f>
        <v>7443.7</v>
      </c>
      <c r="J196" s="24">
        <f t="shared" si="136"/>
        <v>14388.4</v>
      </c>
      <c r="K196" s="62">
        <f t="shared" si="136"/>
        <v>1004.9</v>
      </c>
      <c r="L196" s="29">
        <f t="shared" si="136"/>
        <v>300</v>
      </c>
      <c r="M196" s="66">
        <f t="shared" si="136"/>
        <v>0</v>
      </c>
      <c r="N196" s="24">
        <f t="shared" si="136"/>
        <v>0</v>
      </c>
      <c r="O196" s="24">
        <f t="shared" si="136"/>
        <v>12654.9</v>
      </c>
      <c r="P196" s="29">
        <f t="shared" si="136"/>
        <v>0</v>
      </c>
    </row>
    <row r="197" spans="1:16" s="1" customFormat="1" ht="30" customHeight="1">
      <c r="A197" s="88" t="s">
        <v>166</v>
      </c>
      <c r="B197" s="89" t="s">
        <v>261</v>
      </c>
      <c r="C197" s="88" t="s">
        <v>47</v>
      </c>
      <c r="D197" s="88" t="s">
        <v>167</v>
      </c>
      <c r="E197" s="17" t="s">
        <v>36</v>
      </c>
      <c r="F197" s="100">
        <f>H197+I197+J197+K197+L197+M197+N197+O197+P197</f>
        <v>299080.2</v>
      </c>
      <c r="G197" s="101"/>
      <c r="H197" s="24">
        <f>H198+H199</f>
        <v>130846.7</v>
      </c>
      <c r="I197" s="24">
        <f t="shared" ref="I197:P197" si="137">I198+I199</f>
        <v>125602.7</v>
      </c>
      <c r="J197" s="24">
        <f t="shared" si="137"/>
        <v>25750.3</v>
      </c>
      <c r="K197" s="62">
        <f t="shared" si="137"/>
        <v>8440.2000000000007</v>
      </c>
      <c r="L197" s="29">
        <f t="shared" si="137"/>
        <v>8440.2999999999993</v>
      </c>
      <c r="M197" s="66">
        <f t="shared" si="137"/>
        <v>0</v>
      </c>
      <c r="N197" s="24">
        <f t="shared" si="137"/>
        <v>0</v>
      </c>
      <c r="O197" s="24">
        <f t="shared" si="137"/>
        <v>0</v>
      </c>
      <c r="P197" s="29">
        <f t="shared" si="137"/>
        <v>0</v>
      </c>
    </row>
    <row r="198" spans="1:16" s="1" customFormat="1" ht="30" customHeight="1">
      <c r="A198" s="88"/>
      <c r="B198" s="89"/>
      <c r="C198" s="88"/>
      <c r="D198" s="88"/>
      <c r="E198" s="89" t="s">
        <v>75</v>
      </c>
      <c r="F198" s="14" t="s">
        <v>19</v>
      </c>
      <c r="G198" s="18">
        <f>H198+I198+J198+K198+L198+M198+N198+O198+P198</f>
        <v>299080.2</v>
      </c>
      <c r="H198" s="24">
        <f>H201</f>
        <v>130846.7</v>
      </c>
      <c r="I198" s="24">
        <f t="shared" ref="I198:P198" si="138">I201</f>
        <v>125602.7</v>
      </c>
      <c r="J198" s="24">
        <f t="shared" si="138"/>
        <v>25750.3</v>
      </c>
      <c r="K198" s="62">
        <f t="shared" si="138"/>
        <v>8440.2000000000007</v>
      </c>
      <c r="L198" s="29">
        <f t="shared" si="138"/>
        <v>8440.2999999999993</v>
      </c>
      <c r="M198" s="66">
        <f t="shared" si="138"/>
        <v>0</v>
      </c>
      <c r="N198" s="24">
        <f t="shared" si="138"/>
        <v>0</v>
      </c>
      <c r="O198" s="24">
        <f t="shared" si="138"/>
        <v>0</v>
      </c>
      <c r="P198" s="29">
        <f t="shared" si="138"/>
        <v>0</v>
      </c>
    </row>
    <row r="199" spans="1:16" s="1" customFormat="1" ht="45.75" customHeight="1">
      <c r="A199" s="88"/>
      <c r="B199" s="89"/>
      <c r="C199" s="88"/>
      <c r="D199" s="88"/>
      <c r="E199" s="89"/>
      <c r="F199" s="25" t="s">
        <v>20</v>
      </c>
      <c r="G199" s="18">
        <f>H199+I199+J199+K199+L199+M199</f>
        <v>0</v>
      </c>
      <c r="H199" s="24">
        <f>H202</f>
        <v>0</v>
      </c>
      <c r="I199" s="24">
        <f t="shared" ref="I199:P199" si="139">I202</f>
        <v>0</v>
      </c>
      <c r="J199" s="24">
        <f t="shared" si="139"/>
        <v>0</v>
      </c>
      <c r="K199" s="62">
        <f t="shared" si="139"/>
        <v>0</v>
      </c>
      <c r="L199" s="29">
        <f t="shared" si="139"/>
        <v>0</v>
      </c>
      <c r="M199" s="66">
        <f t="shared" si="139"/>
        <v>0</v>
      </c>
      <c r="N199" s="24">
        <f t="shared" si="139"/>
        <v>0</v>
      </c>
      <c r="O199" s="24">
        <f t="shared" si="139"/>
        <v>0</v>
      </c>
      <c r="P199" s="29">
        <f t="shared" si="139"/>
        <v>0</v>
      </c>
    </row>
    <row r="200" spans="1:16" s="1" customFormat="1" ht="24.9" customHeight="1">
      <c r="A200" s="88" t="s">
        <v>168</v>
      </c>
      <c r="B200" s="89" t="s">
        <v>169</v>
      </c>
      <c r="C200" s="88"/>
      <c r="D200" s="88"/>
      <c r="E200" s="17" t="s">
        <v>36</v>
      </c>
      <c r="F200" s="100">
        <f>H200+I200+J200+K200+L200+M200+N200+O200+P200</f>
        <v>299080.2</v>
      </c>
      <c r="G200" s="101">
        <f t="shared" ref="G200" si="140">H200+I200+J200+K200+L200+M200+N200+O200+P200</f>
        <v>299080.2</v>
      </c>
      <c r="H200" s="24">
        <f>H201+H202</f>
        <v>130846.7</v>
      </c>
      <c r="I200" s="30">
        <f t="shared" ref="I200:P200" si="141">I201+I202</f>
        <v>125602.7</v>
      </c>
      <c r="J200" s="30">
        <f t="shared" si="141"/>
        <v>25750.3</v>
      </c>
      <c r="K200" s="62">
        <f t="shared" si="141"/>
        <v>8440.2000000000007</v>
      </c>
      <c r="L200" s="30">
        <f t="shared" si="141"/>
        <v>8440.2999999999993</v>
      </c>
      <c r="M200" s="66">
        <f t="shared" si="141"/>
        <v>0</v>
      </c>
      <c r="N200" s="30">
        <f t="shared" si="141"/>
        <v>0</v>
      </c>
      <c r="O200" s="30">
        <f t="shared" si="141"/>
        <v>0</v>
      </c>
      <c r="P200" s="30">
        <f t="shared" si="141"/>
        <v>0</v>
      </c>
    </row>
    <row r="201" spans="1:16" s="1" customFormat="1" ht="24.9" customHeight="1">
      <c r="A201" s="88"/>
      <c r="B201" s="89"/>
      <c r="C201" s="88"/>
      <c r="D201" s="88"/>
      <c r="E201" s="89" t="s">
        <v>75</v>
      </c>
      <c r="F201" s="14" t="s">
        <v>19</v>
      </c>
      <c r="G201" s="18">
        <f>H201+I201+J201+K201+L201+M201+N201+O201+P201</f>
        <v>299080.2</v>
      </c>
      <c r="H201" s="24">
        <v>130846.7</v>
      </c>
      <c r="I201" s="24">
        <v>125602.7</v>
      </c>
      <c r="J201" s="24">
        <v>25750.3</v>
      </c>
      <c r="K201" s="62">
        <v>8440.2000000000007</v>
      </c>
      <c r="L201" s="29">
        <v>8440.2999999999993</v>
      </c>
      <c r="M201" s="66">
        <v>0</v>
      </c>
      <c r="N201" s="24">
        <v>0</v>
      </c>
      <c r="O201" s="24">
        <v>0</v>
      </c>
      <c r="P201" s="29">
        <v>0</v>
      </c>
    </row>
    <row r="202" spans="1:16" s="1" customFormat="1" ht="24.9" customHeight="1">
      <c r="A202" s="88"/>
      <c r="B202" s="89"/>
      <c r="C202" s="88"/>
      <c r="D202" s="88"/>
      <c r="E202" s="89"/>
      <c r="F202" s="25" t="s">
        <v>20</v>
      </c>
      <c r="G202" s="18">
        <f>H202+I202+J202+K202+L202+M202+N202+O202+P202</f>
        <v>0</v>
      </c>
      <c r="H202" s="24">
        <v>0</v>
      </c>
      <c r="I202" s="24">
        <v>0</v>
      </c>
      <c r="J202" s="24">
        <v>0</v>
      </c>
      <c r="K202" s="62">
        <v>0</v>
      </c>
      <c r="L202" s="29">
        <v>0</v>
      </c>
      <c r="M202" s="66">
        <v>0</v>
      </c>
      <c r="N202" s="24">
        <v>0</v>
      </c>
      <c r="O202" s="24">
        <v>0</v>
      </c>
      <c r="P202" s="29">
        <v>0</v>
      </c>
    </row>
    <row r="203" spans="1:16" s="1" customFormat="1" ht="30" customHeight="1">
      <c r="A203" s="96" t="s">
        <v>170</v>
      </c>
      <c r="B203" s="73" t="s">
        <v>264</v>
      </c>
      <c r="C203" s="96" t="s">
        <v>47</v>
      </c>
      <c r="D203" s="96" t="s">
        <v>171</v>
      </c>
      <c r="E203" s="17" t="s">
        <v>36</v>
      </c>
      <c r="F203" s="108">
        <f>H203+I203+J203+K203+L203+M203+N203+O203+P203</f>
        <v>40395.300000000003</v>
      </c>
      <c r="G203" s="109"/>
      <c r="H203" s="24">
        <f>H204+H205</f>
        <v>0</v>
      </c>
      <c r="I203" s="24">
        <f t="shared" ref="I203:P203" si="142">I204+I205</f>
        <v>11520.8</v>
      </c>
      <c r="J203" s="24">
        <f t="shared" si="142"/>
        <v>11520.7</v>
      </c>
      <c r="K203" s="62">
        <f t="shared" si="142"/>
        <v>8812.2000000000007</v>
      </c>
      <c r="L203" s="29">
        <f t="shared" si="142"/>
        <v>8541.6</v>
      </c>
      <c r="M203" s="66">
        <f t="shared" si="142"/>
        <v>0</v>
      </c>
      <c r="N203" s="24">
        <f t="shared" si="142"/>
        <v>0</v>
      </c>
      <c r="O203" s="24">
        <f t="shared" si="142"/>
        <v>0</v>
      </c>
      <c r="P203" s="29">
        <f t="shared" si="142"/>
        <v>0</v>
      </c>
    </row>
    <row r="204" spans="1:16" s="1" customFormat="1" ht="30" customHeight="1" outlineLevel="1">
      <c r="A204" s="97"/>
      <c r="B204" s="77"/>
      <c r="C204" s="97"/>
      <c r="D204" s="97"/>
      <c r="E204" s="73" t="s">
        <v>75</v>
      </c>
      <c r="F204" s="14" t="s">
        <v>19</v>
      </c>
      <c r="G204" s="18">
        <f>H204+I204+J204+K204+L204+M204+N204+O204+P204</f>
        <v>40395.300000000003</v>
      </c>
      <c r="H204" s="24">
        <f>H207</f>
        <v>0</v>
      </c>
      <c r="I204" s="30">
        <f t="shared" ref="I204:P204" si="143">I207</f>
        <v>11520.8</v>
      </c>
      <c r="J204" s="30">
        <f t="shared" si="143"/>
        <v>11520.7</v>
      </c>
      <c r="K204" s="62">
        <f t="shared" si="143"/>
        <v>8812.2000000000007</v>
      </c>
      <c r="L204" s="30">
        <f t="shared" si="143"/>
        <v>8541.6</v>
      </c>
      <c r="M204" s="66">
        <f t="shared" si="143"/>
        <v>0</v>
      </c>
      <c r="N204" s="30">
        <f t="shared" si="143"/>
        <v>0</v>
      </c>
      <c r="O204" s="30">
        <f t="shared" si="143"/>
        <v>0</v>
      </c>
      <c r="P204" s="30">
        <f t="shared" si="143"/>
        <v>0</v>
      </c>
    </row>
    <row r="205" spans="1:16" s="1" customFormat="1" ht="44.25" customHeight="1" outlineLevel="1">
      <c r="A205" s="98"/>
      <c r="B205" s="74"/>
      <c r="C205" s="97"/>
      <c r="D205" s="98"/>
      <c r="E205" s="74"/>
      <c r="F205" s="25" t="s">
        <v>20</v>
      </c>
      <c r="G205" s="18">
        <f>H205+I205+J205+K205+L205+M205+N205+O205+P205</f>
        <v>0</v>
      </c>
      <c r="H205" s="24">
        <v>0</v>
      </c>
      <c r="I205" s="30">
        <v>0</v>
      </c>
      <c r="J205" s="30">
        <v>0</v>
      </c>
      <c r="K205" s="62">
        <v>0</v>
      </c>
      <c r="L205" s="30">
        <v>0</v>
      </c>
      <c r="M205" s="66">
        <v>0</v>
      </c>
      <c r="N205" s="30">
        <v>0</v>
      </c>
      <c r="O205" s="30">
        <v>0</v>
      </c>
      <c r="P205" s="30">
        <v>0</v>
      </c>
    </row>
    <row r="206" spans="1:16" s="1" customFormat="1" ht="26.25" customHeight="1">
      <c r="A206" s="96" t="s">
        <v>211</v>
      </c>
      <c r="B206" s="89" t="s">
        <v>262</v>
      </c>
      <c r="C206" s="88" t="s">
        <v>47</v>
      </c>
      <c r="D206" s="88" t="s">
        <v>172</v>
      </c>
      <c r="E206" s="17" t="s">
        <v>36</v>
      </c>
      <c r="F206" s="100">
        <f>H206+I206+J206+K206+L206+M206+N206+O206+P206</f>
        <v>40395.300000000003</v>
      </c>
      <c r="G206" s="101"/>
      <c r="H206" s="24">
        <f>H207</f>
        <v>0</v>
      </c>
      <c r="I206" s="24">
        <f t="shared" ref="I206:P206" si="144">I207</f>
        <v>11520.8</v>
      </c>
      <c r="J206" s="24">
        <f t="shared" si="144"/>
        <v>11520.7</v>
      </c>
      <c r="K206" s="62">
        <f t="shared" si="144"/>
        <v>8812.2000000000007</v>
      </c>
      <c r="L206" s="29">
        <f t="shared" si="144"/>
        <v>8541.6</v>
      </c>
      <c r="M206" s="66">
        <f t="shared" si="144"/>
        <v>0</v>
      </c>
      <c r="N206" s="24">
        <f t="shared" si="144"/>
        <v>0</v>
      </c>
      <c r="O206" s="24">
        <f t="shared" si="144"/>
        <v>0</v>
      </c>
      <c r="P206" s="29">
        <f t="shared" si="144"/>
        <v>0</v>
      </c>
    </row>
    <row r="207" spans="1:16" s="35" customFormat="1" ht="43.5" customHeight="1">
      <c r="A207" s="98"/>
      <c r="B207" s="89"/>
      <c r="C207" s="88"/>
      <c r="D207" s="88"/>
      <c r="E207" s="31" t="s">
        <v>90</v>
      </c>
      <c r="F207" s="32" t="s">
        <v>19</v>
      </c>
      <c r="G207" s="33">
        <f>H207+I207+J207+K207+L207+M207+N207+O207+P207</f>
        <v>40395.300000000003</v>
      </c>
      <c r="H207" s="34">
        <v>0</v>
      </c>
      <c r="I207" s="34">
        <v>11520.8</v>
      </c>
      <c r="J207" s="34">
        <v>11520.7</v>
      </c>
      <c r="K207" s="62">
        <v>8812.2000000000007</v>
      </c>
      <c r="L207" s="34">
        <v>8541.6</v>
      </c>
      <c r="M207" s="66">
        <v>0</v>
      </c>
      <c r="N207" s="34">
        <v>0</v>
      </c>
      <c r="O207" s="34">
        <v>0</v>
      </c>
      <c r="P207" s="34">
        <v>0</v>
      </c>
    </row>
    <row r="208" spans="1:16" s="1" customFormat="1" ht="24" customHeight="1">
      <c r="A208" s="96" t="s">
        <v>212</v>
      </c>
      <c r="B208" s="73" t="s">
        <v>224</v>
      </c>
      <c r="C208" s="88" t="s">
        <v>47</v>
      </c>
      <c r="D208" s="88" t="s">
        <v>173</v>
      </c>
      <c r="E208" s="73" t="s">
        <v>36</v>
      </c>
      <c r="F208" s="100">
        <f>H208+I208+J208+K208+L208+M208+N208+O208+P208</f>
        <v>3634.7</v>
      </c>
      <c r="G208" s="101"/>
      <c r="H208" s="24">
        <f>H209</f>
        <v>2425.5</v>
      </c>
      <c r="I208" s="24">
        <f t="shared" ref="I208:P208" si="145">I209</f>
        <v>369.2</v>
      </c>
      <c r="J208" s="24">
        <f t="shared" si="145"/>
        <v>360</v>
      </c>
      <c r="K208" s="62">
        <f t="shared" si="145"/>
        <v>480</v>
      </c>
      <c r="L208" s="29">
        <v>0</v>
      </c>
      <c r="M208" s="66">
        <f t="shared" si="145"/>
        <v>0</v>
      </c>
      <c r="N208" s="24">
        <f t="shared" si="145"/>
        <v>0</v>
      </c>
      <c r="O208" s="24">
        <f t="shared" si="145"/>
        <v>0</v>
      </c>
      <c r="P208" s="29">
        <f t="shared" si="145"/>
        <v>0</v>
      </c>
    </row>
    <row r="209" spans="1:16" s="1" customFormat="1" ht="63" customHeight="1">
      <c r="A209" s="97"/>
      <c r="B209" s="74"/>
      <c r="C209" s="88"/>
      <c r="D209" s="88"/>
      <c r="E209" s="74"/>
      <c r="F209" s="25" t="s">
        <v>20</v>
      </c>
      <c r="G209" s="18">
        <f>H209+I209+J209+K209+L209+M209+N209+O209+P209</f>
        <v>3634.7</v>
      </c>
      <c r="H209" s="24">
        <v>2425.5</v>
      </c>
      <c r="I209" s="24">
        <v>369.2</v>
      </c>
      <c r="J209" s="24">
        <v>360</v>
      </c>
      <c r="K209" s="62">
        <v>480</v>
      </c>
      <c r="L209" s="29">
        <v>0</v>
      </c>
      <c r="M209" s="66">
        <v>0</v>
      </c>
      <c r="N209" s="24">
        <v>0</v>
      </c>
      <c r="O209" s="24">
        <v>0</v>
      </c>
      <c r="P209" s="29">
        <v>0</v>
      </c>
    </row>
    <row r="210" spans="1:16" s="1" customFormat="1" ht="24" customHeight="1">
      <c r="A210" s="96" t="s">
        <v>213</v>
      </c>
      <c r="B210" s="73" t="s">
        <v>174</v>
      </c>
      <c r="C210" s="88" t="s">
        <v>47</v>
      </c>
      <c r="D210" s="88" t="s">
        <v>173</v>
      </c>
      <c r="E210" s="17" t="s">
        <v>36</v>
      </c>
      <c r="F210" s="100">
        <f>H210+I210+J210+K210+L210+M210+N210+O210+P210</f>
        <v>75029.8</v>
      </c>
      <c r="G210" s="101"/>
      <c r="H210" s="24">
        <f>H211+H212</f>
        <v>0</v>
      </c>
      <c r="I210" s="24">
        <f t="shared" ref="I210:P210" si="146">I211+I212</f>
        <v>50916.1</v>
      </c>
      <c r="J210" s="24">
        <f t="shared" si="146"/>
        <v>23494.7</v>
      </c>
      <c r="K210" s="62">
        <f t="shared" si="146"/>
        <v>619</v>
      </c>
      <c r="L210" s="29">
        <f t="shared" si="146"/>
        <v>0</v>
      </c>
      <c r="M210" s="66">
        <f t="shared" si="146"/>
        <v>0</v>
      </c>
      <c r="N210" s="24">
        <f t="shared" si="146"/>
        <v>0</v>
      </c>
      <c r="O210" s="24">
        <f t="shared" si="146"/>
        <v>0</v>
      </c>
      <c r="P210" s="29">
        <f t="shared" si="146"/>
        <v>0</v>
      </c>
    </row>
    <row r="211" spans="1:16" s="1" customFormat="1" ht="26.25" customHeight="1">
      <c r="A211" s="97"/>
      <c r="B211" s="77"/>
      <c r="C211" s="88"/>
      <c r="D211" s="88"/>
      <c r="E211" s="89" t="s">
        <v>75</v>
      </c>
      <c r="F211" s="14" t="s">
        <v>19</v>
      </c>
      <c r="G211" s="18">
        <f>H211+I211+J211+K211+L211+M211+N211+O211+P211</f>
        <v>68150.8</v>
      </c>
      <c r="H211" s="24">
        <f>H214</f>
        <v>0</v>
      </c>
      <c r="I211" s="24">
        <f t="shared" ref="I211:P211" si="147">I214</f>
        <v>44037.1</v>
      </c>
      <c r="J211" s="24">
        <f t="shared" si="147"/>
        <v>23494.7</v>
      </c>
      <c r="K211" s="62">
        <f t="shared" si="147"/>
        <v>619</v>
      </c>
      <c r="L211" s="29">
        <f t="shared" si="147"/>
        <v>0</v>
      </c>
      <c r="M211" s="66">
        <f t="shared" si="147"/>
        <v>0</v>
      </c>
      <c r="N211" s="24">
        <f t="shared" si="147"/>
        <v>0</v>
      </c>
      <c r="O211" s="24">
        <f t="shared" si="147"/>
        <v>0</v>
      </c>
      <c r="P211" s="29">
        <f t="shared" si="147"/>
        <v>0</v>
      </c>
    </row>
    <row r="212" spans="1:16" s="1" customFormat="1" ht="37.200000000000003" customHeight="1">
      <c r="A212" s="97"/>
      <c r="B212" s="74"/>
      <c r="C212" s="88"/>
      <c r="D212" s="88"/>
      <c r="E212" s="89"/>
      <c r="F212" s="25" t="s">
        <v>20</v>
      </c>
      <c r="G212" s="18">
        <f>H212+I212+J212+K212+L212+M212+N212+O212+P212</f>
        <v>6879</v>
      </c>
      <c r="H212" s="24">
        <f>H215</f>
        <v>0</v>
      </c>
      <c r="I212" s="24">
        <f t="shared" ref="I212:P212" si="148">I215</f>
        <v>6879</v>
      </c>
      <c r="J212" s="24">
        <f t="shared" si="148"/>
        <v>0</v>
      </c>
      <c r="K212" s="62">
        <f t="shared" si="148"/>
        <v>0</v>
      </c>
      <c r="L212" s="29">
        <f t="shared" si="148"/>
        <v>0</v>
      </c>
      <c r="M212" s="66">
        <f t="shared" si="148"/>
        <v>0</v>
      </c>
      <c r="N212" s="24">
        <f t="shared" si="148"/>
        <v>0</v>
      </c>
      <c r="O212" s="24">
        <f t="shared" si="148"/>
        <v>0</v>
      </c>
      <c r="P212" s="29">
        <f t="shared" si="148"/>
        <v>0</v>
      </c>
    </row>
    <row r="213" spans="1:16" s="1" customFormat="1" ht="24" customHeight="1">
      <c r="A213" s="96" t="s">
        <v>214</v>
      </c>
      <c r="B213" s="73" t="s">
        <v>169</v>
      </c>
      <c r="C213" s="88"/>
      <c r="D213" s="88"/>
      <c r="E213" s="17" t="s">
        <v>36</v>
      </c>
      <c r="F213" s="100">
        <f>H213+I213+J213+K213+L213+M213+N213+O213+P213</f>
        <v>75029.8</v>
      </c>
      <c r="G213" s="101"/>
      <c r="H213" s="24">
        <f>H214+H215</f>
        <v>0</v>
      </c>
      <c r="I213" s="24">
        <f>I214+I215</f>
        <v>50916.1</v>
      </c>
      <c r="J213" s="24">
        <f t="shared" ref="J213:O213" si="149">J214+J215</f>
        <v>23494.7</v>
      </c>
      <c r="K213" s="62">
        <f t="shared" si="149"/>
        <v>619</v>
      </c>
      <c r="L213" s="29">
        <f t="shared" ref="L213" si="150">L214</f>
        <v>0</v>
      </c>
      <c r="M213" s="66">
        <f t="shared" si="149"/>
        <v>0</v>
      </c>
      <c r="N213" s="24">
        <f t="shared" si="149"/>
        <v>0</v>
      </c>
      <c r="O213" s="24">
        <f t="shared" si="149"/>
        <v>0</v>
      </c>
      <c r="P213" s="29">
        <f t="shared" ref="P213" si="151">P214+P215</f>
        <v>0</v>
      </c>
    </row>
    <row r="214" spans="1:16" s="1" customFormat="1" ht="26.25" customHeight="1">
      <c r="A214" s="97"/>
      <c r="B214" s="77"/>
      <c r="C214" s="88"/>
      <c r="D214" s="88"/>
      <c r="E214" s="89" t="s">
        <v>75</v>
      </c>
      <c r="F214" s="14" t="s">
        <v>19</v>
      </c>
      <c r="G214" s="18">
        <f>H214+I214+J214+K214+L214+M214+N214+O214+P214</f>
        <v>68150.8</v>
      </c>
      <c r="H214" s="24">
        <v>0</v>
      </c>
      <c r="I214" s="24">
        <v>44037.1</v>
      </c>
      <c r="J214" s="24">
        <v>23494.7</v>
      </c>
      <c r="K214" s="62">
        <v>619</v>
      </c>
      <c r="L214" s="29">
        <v>0</v>
      </c>
      <c r="M214" s="66">
        <v>0</v>
      </c>
      <c r="N214" s="24">
        <v>0</v>
      </c>
      <c r="O214" s="24">
        <v>0</v>
      </c>
      <c r="P214" s="29">
        <v>0</v>
      </c>
    </row>
    <row r="215" spans="1:16" s="1" customFormat="1" ht="21.6" customHeight="1">
      <c r="A215" s="97"/>
      <c r="B215" s="74"/>
      <c r="C215" s="88"/>
      <c r="D215" s="88"/>
      <c r="E215" s="89"/>
      <c r="F215" s="25" t="s">
        <v>20</v>
      </c>
      <c r="G215" s="18">
        <f>H215+I215+J215+K215+L215+M215+N215+O215+P215</f>
        <v>6879</v>
      </c>
      <c r="H215" s="24">
        <v>0</v>
      </c>
      <c r="I215" s="24">
        <v>6879</v>
      </c>
      <c r="J215" s="24">
        <v>0</v>
      </c>
      <c r="K215" s="62">
        <v>0</v>
      </c>
      <c r="L215" s="29">
        <v>0</v>
      </c>
      <c r="M215" s="66">
        <v>0</v>
      </c>
      <c r="N215" s="24">
        <v>0</v>
      </c>
      <c r="O215" s="24">
        <v>0</v>
      </c>
      <c r="P215" s="29">
        <v>0</v>
      </c>
    </row>
    <row r="216" spans="1:16" s="1" customFormat="1" ht="24" customHeight="1">
      <c r="A216" s="88" t="s">
        <v>201</v>
      </c>
      <c r="B216" s="73" t="s">
        <v>263</v>
      </c>
      <c r="C216" s="88" t="s">
        <v>47</v>
      </c>
      <c r="D216" s="88" t="s">
        <v>175</v>
      </c>
      <c r="E216" s="17" t="s">
        <v>36</v>
      </c>
      <c r="F216" s="100">
        <f>H216+I216+J216+K216+L216+M216+N216+O216+P216</f>
        <v>15048.8</v>
      </c>
      <c r="G216" s="101"/>
      <c r="H216" s="24">
        <f>H217+H218</f>
        <v>0</v>
      </c>
      <c r="I216" s="24">
        <f t="shared" ref="I216:P216" si="152">I217+I218</f>
        <v>195.5</v>
      </c>
      <c r="J216" s="24">
        <f t="shared" si="152"/>
        <v>14028.4</v>
      </c>
      <c r="K216" s="62">
        <f t="shared" si="152"/>
        <v>524.9</v>
      </c>
      <c r="L216" s="29">
        <f t="shared" si="152"/>
        <v>300</v>
      </c>
      <c r="M216" s="66">
        <f t="shared" si="152"/>
        <v>0</v>
      </c>
      <c r="N216" s="24">
        <f t="shared" si="152"/>
        <v>0</v>
      </c>
      <c r="O216" s="24">
        <f t="shared" si="152"/>
        <v>0</v>
      </c>
      <c r="P216" s="29">
        <f t="shared" si="152"/>
        <v>0</v>
      </c>
    </row>
    <row r="217" spans="1:16" s="1" customFormat="1" ht="26.25" customHeight="1">
      <c r="A217" s="88"/>
      <c r="B217" s="77"/>
      <c r="C217" s="88"/>
      <c r="D217" s="88"/>
      <c r="E217" s="89" t="s">
        <v>75</v>
      </c>
      <c r="F217" s="14" t="s">
        <v>19</v>
      </c>
      <c r="G217" s="18">
        <f>H217+I217+J217+K217+L217+M217+N217+O217+P217</f>
        <v>0</v>
      </c>
      <c r="H217" s="24">
        <v>0</v>
      </c>
      <c r="I217" s="24">
        <v>0</v>
      </c>
      <c r="J217" s="24">
        <v>0</v>
      </c>
      <c r="K217" s="62">
        <v>0</v>
      </c>
      <c r="L217" s="29">
        <v>0</v>
      </c>
      <c r="M217" s="66">
        <v>0</v>
      </c>
      <c r="N217" s="24">
        <v>0</v>
      </c>
      <c r="O217" s="24">
        <v>0</v>
      </c>
      <c r="P217" s="29">
        <v>0</v>
      </c>
    </row>
    <row r="218" spans="1:16" s="1" customFormat="1" ht="21" customHeight="1">
      <c r="A218" s="88"/>
      <c r="B218" s="74"/>
      <c r="C218" s="88"/>
      <c r="D218" s="88"/>
      <c r="E218" s="89"/>
      <c r="F218" s="25" t="s">
        <v>20</v>
      </c>
      <c r="G218" s="18">
        <f>H218+I218+J218+K218+L218+M218+N218+O218+P218</f>
        <v>15048.8</v>
      </c>
      <c r="H218" s="24">
        <v>0</v>
      </c>
      <c r="I218" s="24">
        <v>195.5</v>
      </c>
      <c r="J218" s="24">
        <v>14028.4</v>
      </c>
      <c r="K218" s="62">
        <v>524.9</v>
      </c>
      <c r="L218" s="29">
        <v>300</v>
      </c>
      <c r="M218" s="66">
        <v>0</v>
      </c>
      <c r="N218" s="24">
        <v>0</v>
      </c>
      <c r="O218" s="24">
        <v>0</v>
      </c>
      <c r="P218" s="29">
        <v>0</v>
      </c>
    </row>
    <row r="219" spans="1:16" s="1" customFormat="1" ht="26.25" customHeight="1">
      <c r="A219" s="96" t="s">
        <v>215</v>
      </c>
      <c r="B219" s="73" t="s">
        <v>223</v>
      </c>
      <c r="C219" s="96" t="s">
        <v>47</v>
      </c>
      <c r="D219" s="96" t="s">
        <v>176</v>
      </c>
      <c r="E219" s="17" t="s">
        <v>36</v>
      </c>
      <c r="F219" s="100">
        <f>H219+I219+J219+K219+L219+M219+N219+O219+P219</f>
        <v>12654.9</v>
      </c>
      <c r="G219" s="110"/>
      <c r="H219" s="24">
        <f>H220</f>
        <v>0</v>
      </c>
      <c r="I219" s="24">
        <f t="shared" ref="I219:P219" si="153">I220</f>
        <v>0</v>
      </c>
      <c r="J219" s="24">
        <f t="shared" si="153"/>
        <v>0</v>
      </c>
      <c r="K219" s="62">
        <f t="shared" si="153"/>
        <v>0</v>
      </c>
      <c r="L219" s="29">
        <f t="shared" si="153"/>
        <v>0</v>
      </c>
      <c r="M219" s="66">
        <f t="shared" si="153"/>
        <v>0</v>
      </c>
      <c r="N219" s="24">
        <f t="shared" si="153"/>
        <v>0</v>
      </c>
      <c r="O219" s="24">
        <f t="shared" si="153"/>
        <v>12654.9</v>
      </c>
      <c r="P219" s="29">
        <f t="shared" si="153"/>
        <v>0</v>
      </c>
    </row>
    <row r="220" spans="1:16" s="1" customFormat="1" ht="42" customHeight="1">
      <c r="A220" s="98"/>
      <c r="B220" s="74"/>
      <c r="C220" s="98"/>
      <c r="D220" s="98"/>
      <c r="E220" s="17" t="s">
        <v>90</v>
      </c>
      <c r="F220" s="25" t="s">
        <v>20</v>
      </c>
      <c r="G220" s="24">
        <f>H220+I220+J220+K220+L220+M220+N220+O220+P220</f>
        <v>12654.9</v>
      </c>
      <c r="H220" s="24">
        <v>0</v>
      </c>
      <c r="I220" s="24">
        <v>0</v>
      </c>
      <c r="J220" s="24">
        <v>0</v>
      </c>
      <c r="K220" s="62">
        <v>0</v>
      </c>
      <c r="L220" s="29">
        <v>0</v>
      </c>
      <c r="M220" s="66">
        <v>0</v>
      </c>
      <c r="N220" s="24">
        <v>0</v>
      </c>
      <c r="O220" s="24">
        <v>12654.9</v>
      </c>
      <c r="P220" s="29">
        <v>0</v>
      </c>
    </row>
    <row r="221" spans="1:16" s="1" customFormat="1" ht="27.75" customHeight="1">
      <c r="A221" s="96" t="s">
        <v>177</v>
      </c>
      <c r="B221" s="73" t="s">
        <v>178</v>
      </c>
      <c r="C221" s="96" t="s">
        <v>47</v>
      </c>
      <c r="D221" s="96" t="s">
        <v>179</v>
      </c>
      <c r="E221" s="73" t="s">
        <v>36</v>
      </c>
      <c r="F221" s="100">
        <f>H221+I221+J221+K221+L221+M221+N221+O221+P221</f>
        <v>8740.9</v>
      </c>
      <c r="G221" s="101"/>
      <c r="H221" s="24">
        <f>H222</f>
        <v>1180</v>
      </c>
      <c r="I221" s="24">
        <f t="shared" ref="I221:P221" si="154">I222</f>
        <v>5958</v>
      </c>
      <c r="J221" s="24">
        <f t="shared" si="154"/>
        <v>0</v>
      </c>
      <c r="K221" s="62">
        <f t="shared" si="154"/>
        <v>0</v>
      </c>
      <c r="L221" s="29">
        <f t="shared" si="154"/>
        <v>1602.9</v>
      </c>
      <c r="M221" s="66">
        <f t="shared" si="154"/>
        <v>0</v>
      </c>
      <c r="N221" s="24">
        <f t="shared" si="154"/>
        <v>0</v>
      </c>
      <c r="O221" s="24">
        <f t="shared" si="154"/>
        <v>0</v>
      </c>
      <c r="P221" s="29">
        <f t="shared" si="154"/>
        <v>0</v>
      </c>
    </row>
    <row r="222" spans="1:16" s="1" customFormat="1" ht="22.95" customHeight="1">
      <c r="A222" s="97"/>
      <c r="B222" s="74"/>
      <c r="C222" s="98"/>
      <c r="D222" s="98"/>
      <c r="E222" s="74"/>
      <c r="F222" s="25" t="s">
        <v>20</v>
      </c>
      <c r="G222" s="18">
        <f>H222+I222+J222+K222+L222+M222+N222+O222+P222</f>
        <v>8740.9</v>
      </c>
      <c r="H222" s="24">
        <f>H224+H230</f>
        <v>1180</v>
      </c>
      <c r="I222" s="24">
        <f t="shared" ref="I222:P222" si="155">I224+I230</f>
        <v>5958</v>
      </c>
      <c r="J222" s="24">
        <f t="shared" si="155"/>
        <v>0</v>
      </c>
      <c r="K222" s="62">
        <f t="shared" si="155"/>
        <v>0</v>
      </c>
      <c r="L222" s="29">
        <f t="shared" si="155"/>
        <v>1602.9</v>
      </c>
      <c r="M222" s="66">
        <f t="shared" si="155"/>
        <v>0</v>
      </c>
      <c r="N222" s="24">
        <f t="shared" si="155"/>
        <v>0</v>
      </c>
      <c r="O222" s="24">
        <f t="shared" si="155"/>
        <v>0</v>
      </c>
      <c r="P222" s="29">
        <f t="shared" si="155"/>
        <v>0</v>
      </c>
    </row>
    <row r="223" spans="1:16" s="1" customFormat="1" ht="28.5" customHeight="1">
      <c r="A223" s="96" t="s">
        <v>180</v>
      </c>
      <c r="B223" s="73" t="s">
        <v>181</v>
      </c>
      <c r="C223" s="48" t="s">
        <v>47</v>
      </c>
      <c r="D223" s="26" t="s">
        <v>182</v>
      </c>
      <c r="E223" s="73" t="s">
        <v>36</v>
      </c>
      <c r="F223" s="100">
        <f>H223+I223+J223+K223+L223+M223+N223+O223+P223</f>
        <v>7560.9</v>
      </c>
      <c r="G223" s="101"/>
      <c r="H223" s="24">
        <f>H224</f>
        <v>0</v>
      </c>
      <c r="I223" s="24">
        <f t="shared" ref="I223:P223" si="156">I224</f>
        <v>5958</v>
      </c>
      <c r="J223" s="24">
        <f t="shared" si="156"/>
        <v>0</v>
      </c>
      <c r="K223" s="62">
        <f t="shared" si="156"/>
        <v>0</v>
      </c>
      <c r="L223" s="29">
        <f t="shared" si="156"/>
        <v>1602.9</v>
      </c>
      <c r="M223" s="66">
        <f t="shared" si="156"/>
        <v>0</v>
      </c>
      <c r="N223" s="24">
        <f t="shared" si="156"/>
        <v>0</v>
      </c>
      <c r="O223" s="24">
        <f t="shared" si="156"/>
        <v>0</v>
      </c>
      <c r="P223" s="29">
        <f t="shared" si="156"/>
        <v>0</v>
      </c>
    </row>
    <row r="224" spans="1:16" s="1" customFormat="1" ht="25.8" customHeight="1">
      <c r="A224" s="98"/>
      <c r="B224" s="103"/>
      <c r="C224" s="50"/>
      <c r="D224" s="27"/>
      <c r="E224" s="74"/>
      <c r="F224" s="25" t="s">
        <v>20</v>
      </c>
      <c r="G224" s="24">
        <f>H224+I224+J224+K224+L224+M224+N224+O224+P224</f>
        <v>7560.9</v>
      </c>
      <c r="H224" s="24">
        <f>H226+H228</f>
        <v>0</v>
      </c>
      <c r="I224" s="24">
        <f t="shared" ref="I224:P224" si="157">I226+I228</f>
        <v>5958</v>
      </c>
      <c r="J224" s="24">
        <f t="shared" si="157"/>
        <v>0</v>
      </c>
      <c r="K224" s="62">
        <f t="shared" si="157"/>
        <v>0</v>
      </c>
      <c r="L224" s="29">
        <f t="shared" si="157"/>
        <v>1602.9</v>
      </c>
      <c r="M224" s="66">
        <f t="shared" si="157"/>
        <v>0</v>
      </c>
      <c r="N224" s="24">
        <f t="shared" si="157"/>
        <v>0</v>
      </c>
      <c r="O224" s="24">
        <f t="shared" si="157"/>
        <v>0</v>
      </c>
      <c r="P224" s="29">
        <f t="shared" si="157"/>
        <v>0</v>
      </c>
    </row>
    <row r="225" spans="1:16" s="1" customFormat="1" ht="23.25" customHeight="1">
      <c r="A225" s="96" t="s">
        <v>183</v>
      </c>
      <c r="B225" s="73" t="s">
        <v>265</v>
      </c>
      <c r="C225" s="88" t="s">
        <v>47</v>
      </c>
      <c r="D225" s="88" t="s">
        <v>184</v>
      </c>
      <c r="E225" s="73" t="s">
        <v>36</v>
      </c>
      <c r="F225" s="100">
        <f>H225+I225+J225+K225+L225+M225+N225+O225+P225</f>
        <v>5958</v>
      </c>
      <c r="G225" s="101"/>
      <c r="H225" s="24">
        <f>H226</f>
        <v>0</v>
      </c>
      <c r="I225" s="24">
        <f t="shared" ref="I225:P225" si="158">I226</f>
        <v>5958</v>
      </c>
      <c r="J225" s="24">
        <f t="shared" si="158"/>
        <v>0</v>
      </c>
      <c r="K225" s="62">
        <f t="shared" si="158"/>
        <v>0</v>
      </c>
      <c r="L225" s="29">
        <f t="shared" si="158"/>
        <v>0</v>
      </c>
      <c r="M225" s="66">
        <f t="shared" si="158"/>
        <v>0</v>
      </c>
      <c r="N225" s="24">
        <f t="shared" si="158"/>
        <v>0</v>
      </c>
      <c r="O225" s="24">
        <f t="shared" si="158"/>
        <v>0</v>
      </c>
      <c r="P225" s="29">
        <f t="shared" si="158"/>
        <v>0</v>
      </c>
    </row>
    <row r="226" spans="1:16" s="1" customFormat="1" ht="21.75" customHeight="1">
      <c r="A226" s="98"/>
      <c r="B226" s="74"/>
      <c r="C226" s="88"/>
      <c r="D226" s="88"/>
      <c r="E226" s="74"/>
      <c r="F226" s="25" t="s">
        <v>20</v>
      </c>
      <c r="G226" s="18">
        <f>H226+I226+J226+K226+L226+M226+N226+O226+P226</f>
        <v>5958</v>
      </c>
      <c r="H226" s="24">
        <f>H228</f>
        <v>0</v>
      </c>
      <c r="I226" s="24">
        <v>5958</v>
      </c>
      <c r="J226" s="24">
        <f>J228</f>
        <v>0</v>
      </c>
      <c r="K226" s="62">
        <f>K228</f>
        <v>0</v>
      </c>
      <c r="L226" s="29">
        <v>0</v>
      </c>
      <c r="M226" s="66">
        <f>M228</f>
        <v>0</v>
      </c>
      <c r="N226" s="24">
        <f t="shared" ref="N226:O226" si="159">N228</f>
        <v>0</v>
      </c>
      <c r="O226" s="24">
        <f t="shared" si="159"/>
        <v>0</v>
      </c>
      <c r="P226" s="29">
        <f t="shared" ref="P226" si="160">P228</f>
        <v>0</v>
      </c>
    </row>
    <row r="227" spans="1:16" s="1" customFormat="1" ht="20.25" customHeight="1" outlineLevel="1">
      <c r="A227" s="96" t="s">
        <v>185</v>
      </c>
      <c r="B227" s="73" t="s">
        <v>186</v>
      </c>
      <c r="C227" s="88" t="s">
        <v>47</v>
      </c>
      <c r="D227" s="88" t="s">
        <v>187</v>
      </c>
      <c r="E227" s="73" t="s">
        <v>36</v>
      </c>
      <c r="F227" s="100">
        <f>H227+I227+J227+K227+L227+M227+N227+O227+P227</f>
        <v>1602.9</v>
      </c>
      <c r="G227" s="101"/>
      <c r="H227" s="24">
        <f>H228</f>
        <v>0</v>
      </c>
      <c r="I227" s="24">
        <f t="shared" ref="I227:P227" si="161">I228</f>
        <v>0</v>
      </c>
      <c r="J227" s="24">
        <f t="shared" si="161"/>
        <v>0</v>
      </c>
      <c r="K227" s="62">
        <f t="shared" si="161"/>
        <v>0</v>
      </c>
      <c r="L227" s="7">
        <f t="shared" si="161"/>
        <v>1602.9</v>
      </c>
      <c r="M227" s="66">
        <f t="shared" si="161"/>
        <v>0</v>
      </c>
      <c r="N227" s="24">
        <f t="shared" si="161"/>
        <v>0</v>
      </c>
      <c r="O227" s="24">
        <f t="shared" si="161"/>
        <v>0</v>
      </c>
      <c r="P227" s="29">
        <f t="shared" si="161"/>
        <v>0</v>
      </c>
    </row>
    <row r="228" spans="1:16" s="1" customFormat="1" ht="20.25" customHeight="1" outlineLevel="1">
      <c r="A228" s="98"/>
      <c r="B228" s="74"/>
      <c r="C228" s="88"/>
      <c r="D228" s="88"/>
      <c r="E228" s="74"/>
      <c r="F228" s="25" t="s">
        <v>20</v>
      </c>
      <c r="G228" s="18">
        <f>H228+I228+J228+K228+L228+M228+N228+O228+P228</f>
        <v>1602.9</v>
      </c>
      <c r="H228" s="24">
        <v>0</v>
      </c>
      <c r="I228" s="24">
        <v>0</v>
      </c>
      <c r="J228" s="24">
        <v>0</v>
      </c>
      <c r="K228" s="62">
        <v>0</v>
      </c>
      <c r="L228" s="7">
        <v>1602.9</v>
      </c>
      <c r="M228" s="66">
        <v>0</v>
      </c>
      <c r="N228" s="24">
        <v>0</v>
      </c>
      <c r="O228" s="24">
        <v>0</v>
      </c>
      <c r="P228" s="29">
        <v>0</v>
      </c>
    </row>
    <row r="229" spans="1:16" s="1" customFormat="1" ht="18" customHeight="1" outlineLevel="1">
      <c r="A229" s="96" t="s">
        <v>216</v>
      </c>
      <c r="B229" s="73" t="s">
        <v>188</v>
      </c>
      <c r="C229" s="96" t="s">
        <v>47</v>
      </c>
      <c r="D229" s="96" t="s">
        <v>189</v>
      </c>
      <c r="E229" s="73" t="s">
        <v>36</v>
      </c>
      <c r="F229" s="100">
        <f>H229+I229+J229+K229+L229+M229+N229+O229+P229</f>
        <v>1180</v>
      </c>
      <c r="G229" s="101"/>
      <c r="H229" s="24">
        <f>H230</f>
        <v>1180</v>
      </c>
      <c r="I229" s="24">
        <f>I230</f>
        <v>0</v>
      </c>
      <c r="J229" s="24">
        <f t="shared" ref="J229:P229" si="162">J230</f>
        <v>0</v>
      </c>
      <c r="K229" s="62">
        <f t="shared" si="162"/>
        <v>0</v>
      </c>
      <c r="L229" s="7">
        <v>0</v>
      </c>
      <c r="M229" s="66">
        <f t="shared" si="162"/>
        <v>0</v>
      </c>
      <c r="N229" s="24">
        <f t="shared" si="162"/>
        <v>0</v>
      </c>
      <c r="O229" s="24">
        <f t="shared" si="162"/>
        <v>0</v>
      </c>
      <c r="P229" s="29">
        <f t="shared" si="162"/>
        <v>0</v>
      </c>
    </row>
    <row r="230" spans="1:16" s="1" customFormat="1" ht="26.4" customHeight="1" outlineLevel="1">
      <c r="A230" s="98"/>
      <c r="B230" s="74"/>
      <c r="C230" s="98"/>
      <c r="D230" s="98"/>
      <c r="E230" s="74"/>
      <c r="F230" s="28" t="s">
        <v>20</v>
      </c>
      <c r="G230" s="30">
        <f>H230+I230+J230+K230+L230+M230+N230+O230+P230</f>
        <v>1180</v>
      </c>
      <c r="H230" s="24">
        <f>H232</f>
        <v>1180</v>
      </c>
      <c r="I230" s="24">
        <f t="shared" ref="I230:P230" si="163">I232</f>
        <v>0</v>
      </c>
      <c r="J230" s="24">
        <f t="shared" si="163"/>
        <v>0</v>
      </c>
      <c r="K230" s="62">
        <f t="shared" si="163"/>
        <v>0</v>
      </c>
      <c r="L230" s="7">
        <f t="shared" si="163"/>
        <v>0</v>
      </c>
      <c r="M230" s="66">
        <f t="shared" si="163"/>
        <v>0</v>
      </c>
      <c r="N230" s="24">
        <f t="shared" si="163"/>
        <v>0</v>
      </c>
      <c r="O230" s="24">
        <f t="shared" si="163"/>
        <v>0</v>
      </c>
      <c r="P230" s="29">
        <f t="shared" si="163"/>
        <v>0</v>
      </c>
    </row>
    <row r="231" spans="1:16" s="1" customFormat="1" ht="24.75" customHeight="1">
      <c r="A231" s="96" t="s">
        <v>190</v>
      </c>
      <c r="B231" s="73" t="s">
        <v>191</v>
      </c>
      <c r="C231" s="88" t="s">
        <v>47</v>
      </c>
      <c r="D231" s="88" t="s">
        <v>192</v>
      </c>
      <c r="E231" s="73" t="s">
        <v>36</v>
      </c>
      <c r="F231" s="100">
        <f>H231+I231+J231+K231+L231+M231+N231+O231+P231</f>
        <v>1180</v>
      </c>
      <c r="G231" s="101"/>
      <c r="H231" s="24">
        <f>H232</f>
        <v>1180</v>
      </c>
      <c r="I231" s="24">
        <f t="shared" ref="I231:P231" si="164">I232</f>
        <v>0</v>
      </c>
      <c r="J231" s="24">
        <f t="shared" si="164"/>
        <v>0</v>
      </c>
      <c r="K231" s="62">
        <f t="shared" si="164"/>
        <v>0</v>
      </c>
      <c r="L231" s="7">
        <v>0</v>
      </c>
      <c r="M231" s="66">
        <f t="shared" si="164"/>
        <v>0</v>
      </c>
      <c r="N231" s="24">
        <f t="shared" si="164"/>
        <v>0</v>
      </c>
      <c r="O231" s="24">
        <f t="shared" si="164"/>
        <v>0</v>
      </c>
      <c r="P231" s="29">
        <f t="shared" si="164"/>
        <v>0</v>
      </c>
    </row>
    <row r="232" spans="1:16" s="1" customFormat="1" ht="19.95" customHeight="1">
      <c r="A232" s="98"/>
      <c r="B232" s="74"/>
      <c r="C232" s="88"/>
      <c r="D232" s="88"/>
      <c r="E232" s="74"/>
      <c r="F232" s="25" t="s">
        <v>20</v>
      </c>
      <c r="G232" s="18">
        <f>H232+I232+J232+K232+L232+M232+N232+O232+P232</f>
        <v>1180</v>
      </c>
      <c r="H232" s="24">
        <v>1180</v>
      </c>
      <c r="I232" s="24">
        <v>0</v>
      </c>
      <c r="J232" s="24">
        <v>0</v>
      </c>
      <c r="K232" s="62">
        <v>0</v>
      </c>
      <c r="L232" s="7">
        <v>0</v>
      </c>
      <c r="M232" s="66">
        <v>0</v>
      </c>
      <c r="N232" s="24">
        <v>0</v>
      </c>
      <c r="O232" s="24">
        <v>0</v>
      </c>
      <c r="P232" s="29">
        <v>0</v>
      </c>
    </row>
    <row r="233" spans="1:16" s="1" customFormat="1">
      <c r="A233" s="11" t="s">
        <v>193</v>
      </c>
      <c r="B233" s="15"/>
      <c r="C233" s="16"/>
      <c r="D233" s="16"/>
      <c r="E233" s="2"/>
      <c r="F233" s="2"/>
      <c r="H233" s="5"/>
      <c r="I233" s="5"/>
      <c r="J233" s="5"/>
      <c r="K233" s="5"/>
      <c r="M233" s="5"/>
      <c r="N233" s="5"/>
      <c r="O233" s="5"/>
      <c r="P233" s="5"/>
    </row>
    <row r="234" spans="1:16" s="1" customFormat="1" ht="14.4">
      <c r="A234" s="56" t="s">
        <v>194</v>
      </c>
      <c r="B234" s="15"/>
      <c r="C234" s="16"/>
      <c r="D234" s="16"/>
      <c r="E234" s="2"/>
      <c r="F234" s="2"/>
      <c r="H234" s="5"/>
      <c r="I234" s="5"/>
      <c r="J234" s="5"/>
      <c r="K234" s="5"/>
      <c r="M234" s="5"/>
      <c r="N234" s="5"/>
      <c r="O234" s="5"/>
      <c r="P234" s="5"/>
    </row>
    <row r="235" spans="1:16" s="1" customFormat="1" ht="14.4">
      <c r="A235" s="56" t="s">
        <v>195</v>
      </c>
      <c r="B235" s="52"/>
      <c r="C235" s="16"/>
      <c r="D235" s="16"/>
      <c r="E235" s="2"/>
      <c r="F235" s="2"/>
      <c r="K235" s="52"/>
      <c r="M235" s="52"/>
    </row>
    <row r="236" spans="1:16" s="1" customFormat="1" ht="14.4">
      <c r="A236" s="56" t="s">
        <v>196</v>
      </c>
      <c r="B236" s="52"/>
      <c r="C236" s="16"/>
      <c r="D236" s="16"/>
      <c r="E236" s="2"/>
      <c r="F236" s="2"/>
      <c r="K236" s="52"/>
      <c r="M236" s="52"/>
    </row>
    <row r="237" spans="1:16" s="1" customFormat="1" ht="14.4">
      <c r="A237" s="56" t="s">
        <v>197</v>
      </c>
      <c r="B237" s="52"/>
      <c r="C237" s="16"/>
      <c r="D237" s="16"/>
      <c r="E237" s="2"/>
      <c r="F237" s="2"/>
      <c r="G237" s="5"/>
      <c r="K237" s="52"/>
      <c r="M237" s="52"/>
    </row>
    <row r="238" spans="1:16" s="1" customFormat="1" ht="8.4" customHeight="1">
      <c r="C238" s="16"/>
      <c r="D238" s="16"/>
      <c r="E238" s="2"/>
      <c r="F238" s="2"/>
      <c r="K238" s="52"/>
      <c r="M238" s="52"/>
    </row>
    <row r="239" spans="1:16" s="1" customFormat="1" hidden="1">
      <c r="C239" s="16"/>
      <c r="D239" s="16"/>
      <c r="E239" s="2"/>
      <c r="F239" s="2"/>
      <c r="K239" s="52"/>
      <c r="M239" s="52"/>
    </row>
    <row r="240" spans="1:16" s="1" customFormat="1" hidden="1">
      <c r="C240" s="16"/>
      <c r="D240" s="16"/>
      <c r="E240" s="2"/>
      <c r="F240" s="2"/>
      <c r="K240" s="52"/>
      <c r="M240" s="52"/>
    </row>
  </sheetData>
  <mergeCells count="462">
    <mergeCell ref="C182:C184"/>
    <mergeCell ref="D182:D184"/>
    <mergeCell ref="F182:G182"/>
    <mergeCell ref="E183:E184"/>
    <mergeCell ref="A179:A181"/>
    <mergeCell ref="B179:B181"/>
    <mergeCell ref="F103:G103"/>
    <mergeCell ref="A105:A106"/>
    <mergeCell ref="B105:B106"/>
    <mergeCell ref="C105:C106"/>
    <mergeCell ref="D105:D106"/>
    <mergeCell ref="F105:G105"/>
    <mergeCell ref="A107:A108"/>
    <mergeCell ref="B107:B108"/>
    <mergeCell ref="C107:C108"/>
    <mergeCell ref="D107:D108"/>
    <mergeCell ref="F107:G107"/>
    <mergeCell ref="A103:A104"/>
    <mergeCell ref="B103:B104"/>
    <mergeCell ref="C103:C104"/>
    <mergeCell ref="D103:D104"/>
    <mergeCell ref="C176:C178"/>
    <mergeCell ref="D176:D178"/>
    <mergeCell ref="F176:G176"/>
    <mergeCell ref="A185:A187"/>
    <mergeCell ref="B185:B187"/>
    <mergeCell ref="C185:C187"/>
    <mergeCell ref="D185:D187"/>
    <mergeCell ref="F185:G185"/>
    <mergeCell ref="E186:E187"/>
    <mergeCell ref="A155:A156"/>
    <mergeCell ref="B155:B156"/>
    <mergeCell ref="C155:C156"/>
    <mergeCell ref="D155:D156"/>
    <mergeCell ref="F155:G155"/>
    <mergeCell ref="A157:A158"/>
    <mergeCell ref="B157:B158"/>
    <mergeCell ref="C157:C158"/>
    <mergeCell ref="D157:D158"/>
    <mergeCell ref="F157:G157"/>
    <mergeCell ref="A182:A184"/>
    <mergeCell ref="B182:B184"/>
    <mergeCell ref="C179:C181"/>
    <mergeCell ref="D179:D181"/>
    <mergeCell ref="F179:G179"/>
    <mergeCell ref="E180:E181"/>
    <mergeCell ref="A176:A178"/>
    <mergeCell ref="B176:B178"/>
    <mergeCell ref="A97:A98"/>
    <mergeCell ref="B97:B98"/>
    <mergeCell ref="C97:C98"/>
    <mergeCell ref="D97:D98"/>
    <mergeCell ref="F97:G97"/>
    <mergeCell ref="A101:A102"/>
    <mergeCell ref="B101:B102"/>
    <mergeCell ref="C101:C102"/>
    <mergeCell ref="D101:D102"/>
    <mergeCell ref="F101:G101"/>
    <mergeCell ref="A99:A100"/>
    <mergeCell ref="B99:B100"/>
    <mergeCell ref="C99:C100"/>
    <mergeCell ref="D99:D100"/>
    <mergeCell ref="F99:G99"/>
    <mergeCell ref="A5:P5"/>
    <mergeCell ref="H9:P9"/>
    <mergeCell ref="A231:A232"/>
    <mergeCell ref="B231:B232"/>
    <mergeCell ref="C231:C232"/>
    <mergeCell ref="D231:D232"/>
    <mergeCell ref="F231:G231"/>
    <mergeCell ref="A227:A228"/>
    <mergeCell ref="B227:B228"/>
    <mergeCell ref="C227:C228"/>
    <mergeCell ref="D227:D228"/>
    <mergeCell ref="F227:G227"/>
    <mergeCell ref="A229:A230"/>
    <mergeCell ref="B229:B230"/>
    <mergeCell ref="C229:C230"/>
    <mergeCell ref="D229:D230"/>
    <mergeCell ref="F229:G229"/>
    <mergeCell ref="A223:A224"/>
    <mergeCell ref="F223:G223"/>
    <mergeCell ref="A225:A226"/>
    <mergeCell ref="B225:B226"/>
    <mergeCell ref="C225:C226"/>
    <mergeCell ref="D225:D226"/>
    <mergeCell ref="F225:G225"/>
    <mergeCell ref="B223:B224"/>
    <mergeCell ref="E221:E222"/>
    <mergeCell ref="E223:E224"/>
    <mergeCell ref="E225:E226"/>
    <mergeCell ref="A216:A218"/>
    <mergeCell ref="B216:B218"/>
    <mergeCell ref="C216:C218"/>
    <mergeCell ref="D216:D218"/>
    <mergeCell ref="F216:G216"/>
    <mergeCell ref="E217:E218"/>
    <mergeCell ref="A219:A220"/>
    <mergeCell ref="F219:G219"/>
    <mergeCell ref="A221:A222"/>
    <mergeCell ref="B221:B222"/>
    <mergeCell ref="C221:C222"/>
    <mergeCell ref="D221:D222"/>
    <mergeCell ref="F221:G221"/>
    <mergeCell ref="B219:B220"/>
    <mergeCell ref="C219:C220"/>
    <mergeCell ref="D219:D220"/>
    <mergeCell ref="A213:A215"/>
    <mergeCell ref="B213:B215"/>
    <mergeCell ref="C213:C215"/>
    <mergeCell ref="D213:D215"/>
    <mergeCell ref="F213:G213"/>
    <mergeCell ref="E214:E215"/>
    <mergeCell ref="A210:A212"/>
    <mergeCell ref="B210:B212"/>
    <mergeCell ref="C210:C212"/>
    <mergeCell ref="D210:D212"/>
    <mergeCell ref="F210:G210"/>
    <mergeCell ref="E211:E212"/>
    <mergeCell ref="A206:A207"/>
    <mergeCell ref="B206:B207"/>
    <mergeCell ref="C206:C207"/>
    <mergeCell ref="D206:D207"/>
    <mergeCell ref="F206:G206"/>
    <mergeCell ref="A208:A209"/>
    <mergeCell ref="B208:B209"/>
    <mergeCell ref="C208:C209"/>
    <mergeCell ref="D208:D209"/>
    <mergeCell ref="F208:G208"/>
    <mergeCell ref="E208:E209"/>
    <mergeCell ref="A203:A205"/>
    <mergeCell ref="B203:B205"/>
    <mergeCell ref="C203:C205"/>
    <mergeCell ref="D203:D205"/>
    <mergeCell ref="F203:G203"/>
    <mergeCell ref="E204:E205"/>
    <mergeCell ref="A200:A202"/>
    <mergeCell ref="B200:B202"/>
    <mergeCell ref="C200:C202"/>
    <mergeCell ref="D200:D202"/>
    <mergeCell ref="F200:G200"/>
    <mergeCell ref="E201:E202"/>
    <mergeCell ref="A197:A199"/>
    <mergeCell ref="B197:B199"/>
    <mergeCell ref="C197:C199"/>
    <mergeCell ref="D197:D199"/>
    <mergeCell ref="F197:G197"/>
    <mergeCell ref="E198:E199"/>
    <mergeCell ref="A194:A196"/>
    <mergeCell ref="B194:B196"/>
    <mergeCell ref="C194:C196"/>
    <mergeCell ref="D194:D196"/>
    <mergeCell ref="F194:G194"/>
    <mergeCell ref="E195:E196"/>
    <mergeCell ref="E189:E190"/>
    <mergeCell ref="A191:A193"/>
    <mergeCell ref="B191:B193"/>
    <mergeCell ref="C191:C193"/>
    <mergeCell ref="D191:D193"/>
    <mergeCell ref="F191:G191"/>
    <mergeCell ref="E192:E193"/>
    <mergeCell ref="A188:A190"/>
    <mergeCell ref="F188:G188"/>
    <mergeCell ref="E177:E178"/>
    <mergeCell ref="A173:A175"/>
    <mergeCell ref="B173:B175"/>
    <mergeCell ref="C173:C175"/>
    <mergeCell ref="D173:D175"/>
    <mergeCell ref="F173:G173"/>
    <mergeCell ref="E174:E175"/>
    <mergeCell ref="A170:A172"/>
    <mergeCell ref="B170:B172"/>
    <mergeCell ref="C170:C172"/>
    <mergeCell ref="D170:D172"/>
    <mergeCell ref="F170:G170"/>
    <mergeCell ref="E171:E172"/>
    <mergeCell ref="A167:A169"/>
    <mergeCell ref="B167:B169"/>
    <mergeCell ref="C167:C169"/>
    <mergeCell ref="D167:D169"/>
    <mergeCell ref="F167:G167"/>
    <mergeCell ref="E168:E169"/>
    <mergeCell ref="A163:A164"/>
    <mergeCell ref="B163:B164"/>
    <mergeCell ref="C163:C164"/>
    <mergeCell ref="D163:D164"/>
    <mergeCell ref="F163:G163"/>
    <mergeCell ref="A165:A166"/>
    <mergeCell ref="B165:B166"/>
    <mergeCell ref="C165:C166"/>
    <mergeCell ref="D165:D166"/>
    <mergeCell ref="F165:G165"/>
    <mergeCell ref="E165:E166"/>
    <mergeCell ref="A159:A160"/>
    <mergeCell ref="B159:B160"/>
    <mergeCell ref="C159:C160"/>
    <mergeCell ref="D159:D160"/>
    <mergeCell ref="F159:G159"/>
    <mergeCell ref="A161:A162"/>
    <mergeCell ref="B161:B162"/>
    <mergeCell ref="C161:C162"/>
    <mergeCell ref="D161:D162"/>
    <mergeCell ref="F161:G161"/>
    <mergeCell ref="E151:E152"/>
    <mergeCell ref="A153:A154"/>
    <mergeCell ref="B153:B154"/>
    <mergeCell ref="C153:C154"/>
    <mergeCell ref="D153:D154"/>
    <mergeCell ref="F153:G153"/>
    <mergeCell ref="B143:B145"/>
    <mergeCell ref="F143:G143"/>
    <mergeCell ref="B146:B148"/>
    <mergeCell ref="F146:G146"/>
    <mergeCell ref="E147:E148"/>
    <mergeCell ref="A149:A152"/>
    <mergeCell ref="B149:B152"/>
    <mergeCell ref="C149:C152"/>
    <mergeCell ref="D149:D152"/>
    <mergeCell ref="F149:G149"/>
    <mergeCell ref="E149:E150"/>
    <mergeCell ref="B138:B140"/>
    <mergeCell ref="F138:G138"/>
    <mergeCell ref="B141:B142"/>
    <mergeCell ref="F141:G141"/>
    <mergeCell ref="B126:B128"/>
    <mergeCell ref="F126:G126"/>
    <mergeCell ref="F129:G129"/>
    <mergeCell ref="F132:G132"/>
    <mergeCell ref="B135:B137"/>
    <mergeCell ref="F135:G135"/>
    <mergeCell ref="E141:E142"/>
    <mergeCell ref="B117:B119"/>
    <mergeCell ref="F117:G117"/>
    <mergeCell ref="B120:B122"/>
    <mergeCell ref="F120:G120"/>
    <mergeCell ref="B123:B125"/>
    <mergeCell ref="F123:G123"/>
    <mergeCell ref="A114:A116"/>
    <mergeCell ref="B114:B116"/>
    <mergeCell ref="C114:C116"/>
    <mergeCell ref="D114:D116"/>
    <mergeCell ref="F114:G114"/>
    <mergeCell ref="E115:E116"/>
    <mergeCell ref="A111:A113"/>
    <mergeCell ref="B111:B113"/>
    <mergeCell ref="C111:C113"/>
    <mergeCell ref="D111:D113"/>
    <mergeCell ref="F111:G111"/>
    <mergeCell ref="E112:E113"/>
    <mergeCell ref="A109:A110"/>
    <mergeCell ref="B109:B110"/>
    <mergeCell ref="C109:C110"/>
    <mergeCell ref="D109:D110"/>
    <mergeCell ref="F109:G109"/>
    <mergeCell ref="A94:A96"/>
    <mergeCell ref="B94:B96"/>
    <mergeCell ref="C94:C96"/>
    <mergeCell ref="D94:D96"/>
    <mergeCell ref="F94:G94"/>
    <mergeCell ref="E95:E96"/>
    <mergeCell ref="A90:A93"/>
    <mergeCell ref="B90:B93"/>
    <mergeCell ref="C90:C93"/>
    <mergeCell ref="D90:D93"/>
    <mergeCell ref="F90:G90"/>
    <mergeCell ref="E91:E93"/>
    <mergeCell ref="A87:A89"/>
    <mergeCell ref="B87:B89"/>
    <mergeCell ref="C87:C89"/>
    <mergeCell ref="D87:D89"/>
    <mergeCell ref="F87:G87"/>
    <mergeCell ref="E88:E89"/>
    <mergeCell ref="A83:A84"/>
    <mergeCell ref="B83:B84"/>
    <mergeCell ref="C83:C84"/>
    <mergeCell ref="D83:D84"/>
    <mergeCell ref="F83:G83"/>
    <mergeCell ref="A85:A86"/>
    <mergeCell ref="B85:B86"/>
    <mergeCell ref="C85:C86"/>
    <mergeCell ref="D85:D86"/>
    <mergeCell ref="F85:G85"/>
    <mergeCell ref="E78:E79"/>
    <mergeCell ref="A80:A82"/>
    <mergeCell ref="B80:B82"/>
    <mergeCell ref="C80:C82"/>
    <mergeCell ref="D80:D82"/>
    <mergeCell ref="F80:G80"/>
    <mergeCell ref="E81:E82"/>
    <mergeCell ref="A75:A76"/>
    <mergeCell ref="B75:B76"/>
    <mergeCell ref="C75:C76"/>
    <mergeCell ref="D75:D76"/>
    <mergeCell ref="F75:G75"/>
    <mergeCell ref="A77:A79"/>
    <mergeCell ref="B77:B79"/>
    <mergeCell ref="C77:C79"/>
    <mergeCell ref="D77:D79"/>
    <mergeCell ref="F77:G77"/>
    <mergeCell ref="A71:A72"/>
    <mergeCell ref="B71:B72"/>
    <mergeCell ref="C71:C72"/>
    <mergeCell ref="D71:D72"/>
    <mergeCell ref="F71:G71"/>
    <mergeCell ref="A73:A74"/>
    <mergeCell ref="B73:B74"/>
    <mergeCell ref="C73:C74"/>
    <mergeCell ref="D73:D74"/>
    <mergeCell ref="F73:G73"/>
    <mergeCell ref="A67:A68"/>
    <mergeCell ref="B67:B68"/>
    <mergeCell ref="C67:C68"/>
    <mergeCell ref="D67:D68"/>
    <mergeCell ref="F67:G67"/>
    <mergeCell ref="A69:A70"/>
    <mergeCell ref="B69:B70"/>
    <mergeCell ref="C69:C70"/>
    <mergeCell ref="D69:D70"/>
    <mergeCell ref="F69:G69"/>
    <mergeCell ref="A63:A64"/>
    <mergeCell ref="B63:B64"/>
    <mergeCell ref="C63:C64"/>
    <mergeCell ref="D63:D64"/>
    <mergeCell ref="F63:G63"/>
    <mergeCell ref="A65:A66"/>
    <mergeCell ref="B65:B66"/>
    <mergeCell ref="C65:C66"/>
    <mergeCell ref="D65:D66"/>
    <mergeCell ref="F65:G65"/>
    <mergeCell ref="A59:A60"/>
    <mergeCell ref="B59:B60"/>
    <mergeCell ref="C59:C60"/>
    <mergeCell ref="D59:D60"/>
    <mergeCell ref="F59:G59"/>
    <mergeCell ref="A61:A62"/>
    <mergeCell ref="B61:B62"/>
    <mergeCell ref="C61:C62"/>
    <mergeCell ref="D61:D62"/>
    <mergeCell ref="F61:G61"/>
    <mergeCell ref="A56:A58"/>
    <mergeCell ref="B56:B58"/>
    <mergeCell ref="C56:C58"/>
    <mergeCell ref="D56:D58"/>
    <mergeCell ref="F56:G56"/>
    <mergeCell ref="E57:E58"/>
    <mergeCell ref="A53:A55"/>
    <mergeCell ref="B53:B55"/>
    <mergeCell ref="C53:C55"/>
    <mergeCell ref="D53:D55"/>
    <mergeCell ref="F53:G53"/>
    <mergeCell ref="E54:E55"/>
    <mergeCell ref="A49:A50"/>
    <mergeCell ref="B49:B50"/>
    <mergeCell ref="C49:C50"/>
    <mergeCell ref="D49:D50"/>
    <mergeCell ref="F49:G49"/>
    <mergeCell ref="A51:A52"/>
    <mergeCell ref="B51:B52"/>
    <mergeCell ref="C51:C52"/>
    <mergeCell ref="D51:D52"/>
    <mergeCell ref="F51:G51"/>
    <mergeCell ref="E49:E50"/>
    <mergeCell ref="E51:E52"/>
    <mergeCell ref="A43:A44"/>
    <mergeCell ref="B43:B44"/>
    <mergeCell ref="C43:C44"/>
    <mergeCell ref="D43:D44"/>
    <mergeCell ref="F43:G43"/>
    <mergeCell ref="A47:A48"/>
    <mergeCell ref="B47:B48"/>
    <mergeCell ref="C47:C48"/>
    <mergeCell ref="D47:D48"/>
    <mergeCell ref="F47:G47"/>
    <mergeCell ref="E43:E44"/>
    <mergeCell ref="E47:E48"/>
    <mergeCell ref="A45:A46"/>
    <mergeCell ref="B45:B46"/>
    <mergeCell ref="C45:C46"/>
    <mergeCell ref="D45:D46"/>
    <mergeCell ref="E45:E46"/>
    <mergeCell ref="F45:G45"/>
    <mergeCell ref="A39:A40"/>
    <mergeCell ref="B39:B40"/>
    <mergeCell ref="C39:C40"/>
    <mergeCell ref="D39:D40"/>
    <mergeCell ref="F39:G39"/>
    <mergeCell ref="A41:A42"/>
    <mergeCell ref="B41:B42"/>
    <mergeCell ref="C41:C42"/>
    <mergeCell ref="D41:D42"/>
    <mergeCell ref="F41:G41"/>
    <mergeCell ref="E39:E40"/>
    <mergeCell ref="E41:E42"/>
    <mergeCell ref="A36:A38"/>
    <mergeCell ref="B36:B38"/>
    <mergeCell ref="C36:C38"/>
    <mergeCell ref="D36:D38"/>
    <mergeCell ref="F36:G36"/>
    <mergeCell ref="E37:E38"/>
    <mergeCell ref="A32:A33"/>
    <mergeCell ref="B32:B33"/>
    <mergeCell ref="C32:C33"/>
    <mergeCell ref="D32:D33"/>
    <mergeCell ref="F32:G32"/>
    <mergeCell ref="A34:A35"/>
    <mergeCell ref="B34:B35"/>
    <mergeCell ref="C34:C35"/>
    <mergeCell ref="D34:D35"/>
    <mergeCell ref="F34:G34"/>
    <mergeCell ref="E32:E33"/>
    <mergeCell ref="E34:E35"/>
    <mergeCell ref="A28:A29"/>
    <mergeCell ref="B28:B29"/>
    <mergeCell ref="C28:C29"/>
    <mergeCell ref="D28:D29"/>
    <mergeCell ref="F28:G28"/>
    <mergeCell ref="A30:A31"/>
    <mergeCell ref="B30:B31"/>
    <mergeCell ref="C30:C31"/>
    <mergeCell ref="D30:D31"/>
    <mergeCell ref="F30:G30"/>
    <mergeCell ref="B12:B16"/>
    <mergeCell ref="C12:C16"/>
    <mergeCell ref="D12:D16"/>
    <mergeCell ref="E12:E16"/>
    <mergeCell ref="F12:G12"/>
    <mergeCell ref="A25:A27"/>
    <mergeCell ref="B25:B27"/>
    <mergeCell ref="C25:C27"/>
    <mergeCell ref="D25:D27"/>
    <mergeCell ref="F25:G25"/>
    <mergeCell ref="E26:E27"/>
    <mergeCell ref="A21:A24"/>
    <mergeCell ref="B21:B24"/>
    <mergeCell ref="C21:C24"/>
    <mergeCell ref="D21:D24"/>
    <mergeCell ref="F21:G21"/>
    <mergeCell ref="E22:E24"/>
    <mergeCell ref="M1:P1"/>
    <mergeCell ref="M2:P2"/>
    <mergeCell ref="M3:P3"/>
    <mergeCell ref="E227:E228"/>
    <mergeCell ref="E229:E230"/>
    <mergeCell ref="E231:E232"/>
    <mergeCell ref="A6:P6"/>
    <mergeCell ref="B188:B190"/>
    <mergeCell ref="C188:C190"/>
    <mergeCell ref="D188:D190"/>
    <mergeCell ref="A9:A10"/>
    <mergeCell ref="B9:B10"/>
    <mergeCell ref="C9:C10"/>
    <mergeCell ref="D9:D10"/>
    <mergeCell ref="E9:E10"/>
    <mergeCell ref="F9:G10"/>
    <mergeCell ref="A17:A20"/>
    <mergeCell ref="B17:B20"/>
    <mergeCell ref="C17:C20"/>
    <mergeCell ref="D17:D20"/>
    <mergeCell ref="F17:G17"/>
    <mergeCell ref="E18:E20"/>
    <mergeCell ref="F11:G11"/>
    <mergeCell ref="A12:A16"/>
  </mergeCells>
  <hyperlinks>
    <hyperlink ref="A234" r:id="rId1" location="копия!_ftnref1" display="../../../../../../../Plotnikova_A/Desktop/Плотникова/Изменения в ЖиТ 2019,2020/ЖиТ с мартовской думой/программа  декабрь+январь+февраль+ март.xlsx - копия!_ftnref1"/>
    <hyperlink ref="A235" r:id="rId2" location="копия!_ftnref2" display="../../../../../../../Plotnikova_A/Desktop/Плотникова/Изменения в ЖиТ 2019,2020/ЖиТ с мартовской думой/программа  декабрь+январь+февраль+ март.xlsx - копия!_ftnref2"/>
    <hyperlink ref="A236" r:id="rId3" location="копия!_ftnref3" display="../../../../../../../Plotnikova_A/Desktop/Плотникова/Изменения в ЖиТ 2019,2020/ЖиТ с мартовской думой/программа  декабрь+январь+февраль+ март.xlsx - копия!_ftnref3"/>
    <hyperlink ref="A237" r:id="rId4" location="копия!_ftnref4" display="../../../../../../../Plotnikova_A/Desktop/Плотникова/Изменения в ЖиТ 2019,2020/ЖиТ с мартовской думой/программа  декабрь+январь+февраль+ март.xlsx - копия!_ftnref4"/>
  </hyperlinks>
  <pageMargins left="0.70866141732283472" right="0.70866141732283472" top="0.74803149606299213" bottom="0.74803149606299213" header="0.31496062992125984" footer="0.31496062992125984"/>
  <pageSetup paperSize="9" scale="58" fitToHeight="0" orientation="landscape" r:id="rId5"/>
  <rowBreaks count="9" manualBreakCount="9">
    <brk id="27" max="15" man="1"/>
    <brk id="50" max="15" man="1"/>
    <brk id="66" max="15" man="1"/>
    <brk id="84" max="15" man="1"/>
    <brk id="119" max="15" man="1"/>
    <brk id="145" max="15" man="1"/>
    <brk id="166" max="15" man="1"/>
    <brk id="193" max="15" man="1"/>
    <brk id="207"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08.04.2024</vt:lpstr>
      <vt:lpstr>'08.04.2024'!Заголовки_для_печати</vt:lpstr>
      <vt:lpstr>'08.04.2024'!Область_печати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Кириллова Юлия Александровна</dc:creator>
  <cp:lastModifiedBy>Моховикова Марина Николаевна</cp:lastModifiedBy>
  <cp:lastPrinted>2024-05-17T06:24:01Z</cp:lastPrinted>
  <dcterms:created xsi:type="dcterms:W3CDTF">2024-01-30T05:56:36Z</dcterms:created>
  <dcterms:modified xsi:type="dcterms:W3CDTF">2024-05-17T06:40:18Z</dcterms:modified>
</cp:coreProperties>
</file>